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нпа за 2022 год\2024\апрель 2024\в СНД\"/>
    </mc:Choice>
  </mc:AlternateContent>
  <bookViews>
    <workbookView xWindow="0" yWindow="0" windowWidth="16380" windowHeight="8190" tabRatio="500"/>
  </bookViews>
  <sheets>
    <sheet name="лист" sheetId="1" r:id="rId1"/>
  </sheets>
  <definedNames>
    <definedName name="Excel_BuiltIn__FilterDatabase" localSheetId="0">лист!$A$12:$IZ$114</definedName>
    <definedName name="Print_Area_0_0" localSheetId="0">лист!$A$5:$Q$114</definedName>
    <definedName name="Print_Area_0_0_0" localSheetId="0">лист!$A$1:$N$114</definedName>
    <definedName name="_xlnm.Print_Area" localSheetId="0">лист!$A$1:$Q$114</definedName>
  </definedNames>
  <calcPr calcId="162913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R114" i="1" l="1"/>
  <c r="O114" i="1"/>
  <c r="F113" i="1"/>
  <c r="F112" i="1"/>
  <c r="F111" i="1"/>
  <c r="F110" i="1"/>
  <c r="F109" i="1"/>
  <c r="F108" i="1"/>
  <c r="F107" i="1"/>
  <c r="H106" i="1"/>
  <c r="H90" i="1" s="1"/>
  <c r="H89" i="1" s="1"/>
  <c r="G106" i="1"/>
  <c r="Q105" i="1"/>
  <c r="P105" i="1"/>
  <c r="N105" i="1"/>
  <c r="M105" i="1"/>
  <c r="G105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Q90" i="1"/>
  <c r="Q89" i="1" s="1"/>
  <c r="P90" i="1"/>
  <c r="P89" i="1" s="1"/>
  <c r="N90" i="1"/>
  <c r="M90" i="1"/>
  <c r="M89" i="1" s="1"/>
  <c r="L90" i="1"/>
  <c r="L89" i="1" s="1"/>
  <c r="K90" i="1"/>
  <c r="K89" i="1" s="1"/>
  <c r="J90" i="1"/>
  <c r="I90" i="1"/>
  <c r="I89" i="1" s="1"/>
  <c r="G90" i="1"/>
  <c r="F90" i="1" s="1"/>
  <c r="N89" i="1"/>
  <c r="J89" i="1"/>
  <c r="F88" i="1"/>
  <c r="Q87" i="1"/>
  <c r="P87" i="1"/>
  <c r="N87" i="1"/>
  <c r="M87" i="1"/>
  <c r="L87" i="1"/>
  <c r="K87" i="1"/>
  <c r="J87" i="1"/>
  <c r="I87" i="1"/>
  <c r="H87" i="1"/>
  <c r="G87" i="1"/>
  <c r="F87" i="1"/>
  <c r="F86" i="1"/>
  <c r="F85" i="1"/>
  <c r="Q84" i="1"/>
  <c r="P84" i="1"/>
  <c r="N84" i="1"/>
  <c r="M84" i="1"/>
  <c r="L84" i="1"/>
  <c r="K84" i="1"/>
  <c r="J84" i="1"/>
  <c r="I84" i="1"/>
  <c r="H84" i="1"/>
  <c r="G84" i="1"/>
  <c r="F84" i="1" s="1"/>
  <c r="F83" i="1"/>
  <c r="Q82" i="1"/>
  <c r="P82" i="1"/>
  <c r="N82" i="1"/>
  <c r="M82" i="1"/>
  <c r="G82" i="1"/>
  <c r="F82" i="1"/>
  <c r="F81" i="1"/>
  <c r="Q80" i="1"/>
  <c r="P80" i="1"/>
  <c r="P76" i="1" s="1"/>
  <c r="P75" i="1" s="1"/>
  <c r="N80" i="1"/>
  <c r="N76" i="1" s="1"/>
  <c r="N75" i="1" s="1"/>
  <c r="M80" i="1"/>
  <c r="G80" i="1"/>
  <c r="G76" i="1" s="1"/>
  <c r="F80" i="1"/>
  <c r="F79" i="1"/>
  <c r="G78" i="1"/>
  <c r="F78" i="1"/>
  <c r="F77" i="1"/>
  <c r="Q76" i="1"/>
  <c r="Q75" i="1" s="1"/>
  <c r="M76" i="1"/>
  <c r="M75" i="1" s="1"/>
  <c r="L76" i="1"/>
  <c r="L75" i="1" s="1"/>
  <c r="K76" i="1"/>
  <c r="J76" i="1"/>
  <c r="J75" i="1" s="1"/>
  <c r="I76" i="1"/>
  <c r="I75" i="1" s="1"/>
  <c r="H76" i="1"/>
  <c r="H75" i="1" s="1"/>
  <c r="K75" i="1"/>
  <c r="F74" i="1"/>
  <c r="Q73" i="1"/>
  <c r="Q72" i="1" s="1"/>
  <c r="P73" i="1"/>
  <c r="P72" i="1" s="1"/>
  <c r="N73" i="1"/>
  <c r="M73" i="1"/>
  <c r="M72" i="1" s="1"/>
  <c r="L73" i="1"/>
  <c r="L72" i="1" s="1"/>
  <c r="K73" i="1"/>
  <c r="K72" i="1" s="1"/>
  <c r="J73" i="1"/>
  <c r="I73" i="1"/>
  <c r="I72" i="1" s="1"/>
  <c r="H73" i="1"/>
  <c r="H72" i="1" s="1"/>
  <c r="G73" i="1"/>
  <c r="F73" i="1" s="1"/>
  <c r="N72" i="1"/>
  <c r="J72" i="1"/>
  <c r="F71" i="1"/>
  <c r="Q70" i="1"/>
  <c r="P70" i="1"/>
  <c r="N70" i="1"/>
  <c r="M70" i="1"/>
  <c r="L70" i="1"/>
  <c r="K70" i="1"/>
  <c r="J70" i="1"/>
  <c r="I70" i="1"/>
  <c r="H70" i="1"/>
  <c r="G70" i="1"/>
  <c r="F70" i="1"/>
  <c r="F69" i="1"/>
  <c r="Q68" i="1"/>
  <c r="P68" i="1"/>
  <c r="N68" i="1"/>
  <c r="M68" i="1"/>
  <c r="L68" i="1"/>
  <c r="K68" i="1"/>
  <c r="J68" i="1"/>
  <c r="I68" i="1"/>
  <c r="H68" i="1"/>
  <c r="G68" i="1"/>
  <c r="F67" i="1"/>
  <c r="Q66" i="1"/>
  <c r="P66" i="1"/>
  <c r="N66" i="1"/>
  <c r="M66" i="1"/>
  <c r="L66" i="1"/>
  <c r="K66" i="1"/>
  <c r="J66" i="1"/>
  <c r="I66" i="1"/>
  <c r="H66" i="1"/>
  <c r="G66" i="1"/>
  <c r="F66" i="1"/>
  <c r="F65" i="1"/>
  <c r="Q64" i="1"/>
  <c r="P64" i="1"/>
  <c r="N64" i="1"/>
  <c r="M64" i="1"/>
  <c r="L64" i="1"/>
  <c r="K64" i="1"/>
  <c r="J64" i="1"/>
  <c r="I64" i="1"/>
  <c r="H64" i="1"/>
  <c r="G64" i="1"/>
  <c r="F64" i="1"/>
  <c r="F63" i="1"/>
  <c r="Q62" i="1"/>
  <c r="P62" i="1"/>
  <c r="P61" i="1" s="1"/>
  <c r="P60" i="1" s="1"/>
  <c r="N62" i="1"/>
  <c r="N61" i="1" s="1"/>
  <c r="N60" i="1" s="1"/>
  <c r="M62" i="1"/>
  <c r="G62" i="1"/>
  <c r="G61" i="1" s="1"/>
  <c r="F61" i="1" s="1"/>
  <c r="F62" i="1"/>
  <c r="Q61" i="1"/>
  <c r="M61" i="1"/>
  <c r="M60" i="1" s="1"/>
  <c r="L61" i="1"/>
  <c r="L60" i="1" s="1"/>
  <c r="K61" i="1"/>
  <c r="J61" i="1"/>
  <c r="J60" i="1" s="1"/>
  <c r="I61" i="1"/>
  <c r="I60" i="1" s="1"/>
  <c r="H61" i="1"/>
  <c r="H60" i="1" s="1"/>
  <c r="K60" i="1"/>
  <c r="G60" i="1"/>
  <c r="F59" i="1"/>
  <c r="Q58" i="1"/>
  <c r="P58" i="1"/>
  <c r="N58" i="1"/>
  <c r="M58" i="1"/>
  <c r="I58" i="1"/>
  <c r="F58" i="1"/>
  <c r="F57" i="1"/>
  <c r="Q56" i="1"/>
  <c r="P56" i="1"/>
  <c r="N56" i="1"/>
  <c r="M56" i="1"/>
  <c r="L56" i="1"/>
  <c r="K56" i="1"/>
  <c r="J56" i="1"/>
  <c r="I56" i="1"/>
  <c r="H56" i="1"/>
  <c r="G56" i="1"/>
  <c r="F56" i="1"/>
  <c r="F55" i="1"/>
  <c r="Q54" i="1"/>
  <c r="P54" i="1"/>
  <c r="N54" i="1"/>
  <c r="M54" i="1"/>
  <c r="L54" i="1"/>
  <c r="K54" i="1"/>
  <c r="J54" i="1"/>
  <c r="I54" i="1"/>
  <c r="H54" i="1"/>
  <c r="G54" i="1"/>
  <c r="F54" i="1"/>
  <c r="F53" i="1"/>
  <c r="Q52" i="1"/>
  <c r="Q51" i="1" s="1"/>
  <c r="P52" i="1"/>
  <c r="P51" i="1" s="1"/>
  <c r="N52" i="1"/>
  <c r="N51" i="1" s="1"/>
  <c r="M52" i="1"/>
  <c r="L52" i="1"/>
  <c r="L51" i="1" s="1"/>
  <c r="K52" i="1"/>
  <c r="K51" i="1" s="1"/>
  <c r="J52" i="1"/>
  <c r="J51" i="1" s="1"/>
  <c r="I52" i="1"/>
  <c r="H52" i="1"/>
  <c r="H51" i="1" s="1"/>
  <c r="G52" i="1"/>
  <c r="G51" i="1" s="1"/>
  <c r="F52" i="1"/>
  <c r="M51" i="1"/>
  <c r="I51" i="1"/>
  <c r="F50" i="1"/>
  <c r="Q49" i="1"/>
  <c r="P49" i="1"/>
  <c r="N49" i="1"/>
  <c r="M49" i="1"/>
  <c r="L49" i="1"/>
  <c r="K49" i="1"/>
  <c r="J49" i="1"/>
  <c r="I49" i="1"/>
  <c r="F49" i="1" s="1"/>
  <c r="H49" i="1"/>
  <c r="G49" i="1"/>
  <c r="F48" i="1"/>
  <c r="F47" i="1"/>
  <c r="Q46" i="1"/>
  <c r="P46" i="1"/>
  <c r="N46" i="1"/>
  <c r="M46" i="1"/>
  <c r="L46" i="1"/>
  <c r="K46" i="1"/>
  <c r="J46" i="1"/>
  <c r="I46" i="1"/>
  <c r="H46" i="1"/>
  <c r="G46" i="1"/>
  <c r="F46" i="1"/>
  <c r="F45" i="1"/>
  <c r="Q44" i="1"/>
  <c r="Q43" i="1" s="1"/>
  <c r="P44" i="1"/>
  <c r="P43" i="1" s="1"/>
  <c r="N44" i="1"/>
  <c r="N43" i="1" s="1"/>
  <c r="M44" i="1"/>
  <c r="L44" i="1"/>
  <c r="L43" i="1" s="1"/>
  <c r="K44" i="1"/>
  <c r="K43" i="1" s="1"/>
  <c r="J44" i="1"/>
  <c r="J43" i="1" s="1"/>
  <c r="I44" i="1"/>
  <c r="H44" i="1"/>
  <c r="H43" i="1" s="1"/>
  <c r="G44" i="1"/>
  <c r="G43" i="1" s="1"/>
  <c r="F43" i="1" s="1"/>
  <c r="F44" i="1"/>
  <c r="M43" i="1"/>
  <c r="I43" i="1"/>
  <c r="F42" i="1"/>
  <c r="F41" i="1"/>
  <c r="Q40" i="1"/>
  <c r="P40" i="1"/>
  <c r="N40" i="1"/>
  <c r="M40" i="1"/>
  <c r="L40" i="1"/>
  <c r="K40" i="1"/>
  <c r="J40" i="1"/>
  <c r="F40" i="1" s="1"/>
  <c r="I40" i="1"/>
  <c r="H40" i="1"/>
  <c r="G40" i="1"/>
  <c r="F39" i="1"/>
  <c r="F38" i="1"/>
  <c r="Q37" i="1"/>
  <c r="P37" i="1"/>
  <c r="N37" i="1"/>
  <c r="M37" i="1"/>
  <c r="L37" i="1"/>
  <c r="K37" i="1"/>
  <c r="J37" i="1"/>
  <c r="I37" i="1"/>
  <c r="H37" i="1"/>
  <c r="G37" i="1"/>
  <c r="F37" i="1" s="1"/>
  <c r="F36" i="1"/>
  <c r="Q35" i="1"/>
  <c r="N35" i="1" s="1"/>
  <c r="P35" i="1"/>
  <c r="M35" i="1" s="1"/>
  <c r="F35" i="1"/>
  <c r="F34" i="1"/>
  <c r="F33" i="1"/>
  <c r="R32" i="1"/>
  <c r="Q32" i="1"/>
  <c r="P32" i="1"/>
  <c r="O32" i="1"/>
  <c r="N32" i="1"/>
  <c r="M32" i="1"/>
  <c r="L32" i="1"/>
  <c r="K32" i="1"/>
  <c r="J32" i="1"/>
  <c r="I32" i="1"/>
  <c r="H32" i="1"/>
  <c r="F32" i="1" s="1"/>
  <c r="G32" i="1"/>
  <c r="F31" i="1"/>
  <c r="F30" i="1"/>
  <c r="F29" i="1"/>
  <c r="Q28" i="1"/>
  <c r="P28" i="1"/>
  <c r="N28" i="1"/>
  <c r="N18" i="1" s="1"/>
  <c r="M28" i="1"/>
  <c r="L28" i="1"/>
  <c r="K28" i="1"/>
  <c r="J28" i="1"/>
  <c r="J18" i="1" s="1"/>
  <c r="I28" i="1"/>
  <c r="H28" i="1"/>
  <c r="G28" i="1"/>
  <c r="F28" i="1"/>
  <c r="F27" i="1"/>
  <c r="F26" i="1"/>
  <c r="Q25" i="1"/>
  <c r="P25" i="1"/>
  <c r="N25" i="1"/>
  <c r="M25" i="1"/>
  <c r="L25" i="1"/>
  <c r="K25" i="1"/>
  <c r="J25" i="1"/>
  <c r="I25" i="1"/>
  <c r="H25" i="1"/>
  <c r="G25" i="1"/>
  <c r="F25" i="1" s="1"/>
  <c r="F24" i="1"/>
  <c r="Q23" i="1"/>
  <c r="P23" i="1"/>
  <c r="N23" i="1"/>
  <c r="M23" i="1"/>
  <c r="L23" i="1"/>
  <c r="K23" i="1"/>
  <c r="J23" i="1"/>
  <c r="I23" i="1"/>
  <c r="H23" i="1"/>
  <c r="G23" i="1"/>
  <c r="F23" i="1" s="1"/>
  <c r="F22" i="1"/>
  <c r="Q21" i="1"/>
  <c r="P21" i="1"/>
  <c r="N21" i="1"/>
  <c r="M21" i="1"/>
  <c r="L21" i="1"/>
  <c r="K21" i="1"/>
  <c r="J21" i="1"/>
  <c r="I21" i="1"/>
  <c r="H21" i="1"/>
  <c r="G21" i="1"/>
  <c r="F21" i="1" s="1"/>
  <c r="F20" i="1"/>
  <c r="Q19" i="1"/>
  <c r="P19" i="1"/>
  <c r="N19" i="1"/>
  <c r="M19" i="1"/>
  <c r="L19" i="1"/>
  <c r="K19" i="1"/>
  <c r="J19" i="1"/>
  <c r="I19" i="1"/>
  <c r="H19" i="1"/>
  <c r="G19" i="1"/>
  <c r="R18" i="1"/>
  <c r="Q18" i="1"/>
  <c r="P18" i="1"/>
  <c r="O18" i="1"/>
  <c r="M18" i="1"/>
  <c r="L18" i="1"/>
  <c r="I18" i="1"/>
  <c r="H18" i="1"/>
  <c r="F17" i="1"/>
  <c r="Q16" i="1"/>
  <c r="P16" i="1"/>
  <c r="N16" i="1"/>
  <c r="M16" i="1"/>
  <c r="L16" i="1"/>
  <c r="K16" i="1"/>
  <c r="J16" i="1"/>
  <c r="I16" i="1"/>
  <c r="H16" i="1"/>
  <c r="F16" i="1" s="1"/>
  <c r="G16" i="1"/>
  <c r="F15" i="1"/>
  <c r="F14" i="1" s="1"/>
  <c r="Q14" i="1"/>
  <c r="P14" i="1"/>
  <c r="N14" i="1"/>
  <c r="N13" i="1" s="1"/>
  <c r="N114" i="1" s="1"/>
  <c r="M114" i="1" s="1"/>
  <c r="M14" i="1"/>
  <c r="M13" i="1" s="1"/>
  <c r="L14" i="1"/>
  <c r="K14" i="1"/>
  <c r="J14" i="1"/>
  <c r="J13" i="1" s="1"/>
  <c r="J114" i="1" s="1"/>
  <c r="I14" i="1"/>
  <c r="I13" i="1" s="1"/>
  <c r="H14" i="1"/>
  <c r="G14" i="1"/>
  <c r="P13" i="1"/>
  <c r="K13" i="1"/>
  <c r="G13" i="1"/>
  <c r="F68" i="1" l="1"/>
  <c r="F60" i="1"/>
  <c r="Q60" i="1"/>
  <c r="F13" i="1"/>
  <c r="G114" i="1"/>
  <c r="H13" i="1"/>
  <c r="H114" i="1" s="1"/>
  <c r="L13" i="1"/>
  <c r="L114" i="1" s="1"/>
  <c r="Q13" i="1"/>
  <c r="Q114" i="1" s="1"/>
  <c r="P114" i="1" s="1"/>
  <c r="F51" i="1"/>
  <c r="F76" i="1"/>
  <c r="G75" i="1"/>
  <c r="F75" i="1" s="1"/>
  <c r="I114" i="1"/>
  <c r="F19" i="1"/>
  <c r="G18" i="1"/>
  <c r="K18" i="1"/>
  <c r="K114" i="1" s="1"/>
  <c r="F106" i="1"/>
  <c r="G72" i="1"/>
  <c r="F72" i="1" s="1"/>
  <c r="G89" i="1"/>
  <c r="F89" i="1" s="1"/>
  <c r="F114" i="1" l="1"/>
  <c r="F18" i="1"/>
</calcChain>
</file>

<file path=xl/sharedStrings.xml><?xml version="1.0" encoding="utf-8"?>
<sst xmlns="http://schemas.openxmlformats.org/spreadsheetml/2006/main" count="386" uniqueCount="211">
  <si>
    <t>Приложение № 4</t>
  </si>
  <si>
    <t>к решению Совета народных депутатов  муниципального образования Краснопламенское сельское поселение</t>
  </si>
  <si>
    <t xml:space="preserve">Приложение № 6 </t>
  </si>
  <si>
    <t xml:space="preserve">от 07.12.2023 № 31 </t>
  </si>
  <si>
    <t xml:space="preserve">Распределение бюджетных ассигнований по целевым статьям (муниципальным программам муниципального образования Краснопламенское сельское поселение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Краснопламенское сельское поселение на 2024 год и на плановый период 2025 и 2026 годов </t>
  </si>
  <si>
    <t>(тыс.руб.)</t>
  </si>
  <si>
    <t>Наименование расходов</t>
  </si>
  <si>
    <t>Код целевой статьи</t>
  </si>
  <si>
    <t>Код вида расходов</t>
  </si>
  <si>
    <t>Код раздела</t>
  </si>
  <si>
    <t>Код подраздела</t>
  </si>
  <si>
    <t>План 
на 2024 год</t>
  </si>
  <si>
    <t>Утв. План 
на 2024 год</t>
  </si>
  <si>
    <t>февраль</t>
  </si>
  <si>
    <t>апрель</t>
  </si>
  <si>
    <t>План 
На 2025 год</t>
  </si>
  <si>
    <t>Утвержденный План 
На 2025 год</t>
  </si>
  <si>
    <t>План 
На 2026  год</t>
  </si>
  <si>
    <t>Утвержденный План 
На 2026  год</t>
  </si>
  <si>
    <t>4</t>
  </si>
  <si>
    <t>5</t>
  </si>
  <si>
    <t>Муниципальная программа «Капитальный ремонт многоквартирных домов муниципального образования   Краснопламенское сельское поселение»</t>
  </si>
  <si>
    <t>01</t>
  </si>
  <si>
    <t>Основное мероприятие «Содержание и ремонт муниципальных помещений»</t>
  </si>
  <si>
    <t>01001</t>
  </si>
  <si>
    <t>Расходы на мероприятия по содержанию и ремонту муниципальных помещений (Закупка товаров, работ и услуг для обеспечения государственных (муниципальных) нужд)</t>
  </si>
  <si>
    <t>0100122070</t>
  </si>
  <si>
    <t>200</t>
  </si>
  <si>
    <t>05</t>
  </si>
  <si>
    <t>Основное мероприятие «Оплата взносов на капитальный ремонт многоквартирных домов»</t>
  </si>
  <si>
    <t>01002</t>
  </si>
  <si>
    <t>Расходы на оплату взносов на капитальный ремонт многоквартирных домов (Закупка товаров, работ и услуг для обеспечения государственных (муниципальных) нужд)</t>
  </si>
  <si>
    <t>0100222060</t>
  </si>
  <si>
    <t>Муниципальная программа «Комплексная программа благоустройства территории Краснопламенского сельского поселения»</t>
  </si>
  <si>
    <t>02</t>
  </si>
  <si>
    <t>Основное мероприятие «Уличное освещение»</t>
  </si>
  <si>
    <t>02001</t>
  </si>
  <si>
    <t>Расходы на оплату уличного освещения (Закупка товаров, работ и услуг для обеспечения государственных (муниципальных) нужд)</t>
  </si>
  <si>
    <t>0200123010</t>
  </si>
  <si>
    <t>03</t>
  </si>
  <si>
    <t>Основное мероприятие «Содержание сетей  и установка приборов учета уличного освещения»</t>
  </si>
  <si>
    <t>02002</t>
  </si>
  <si>
    <t>Расходы на содержание сетей уличного освещения (Закупка товаров, работ и услуг для обеспечения государственных (муниципальных) нужд)</t>
  </si>
  <si>
    <t>0200223020</t>
  </si>
  <si>
    <t>Основное мероприятие «Организация и содержание мест захоронения»</t>
  </si>
  <si>
    <t>02003</t>
  </si>
  <si>
    <t>Расходы на организацию и содержание мест захоронения (Закупка товаров, работ и услуг для обеспечения государственных (муниципальных) нужд)</t>
  </si>
  <si>
    <t>0200323030</t>
  </si>
  <si>
    <t>Основное мероприятие «Прочие мероприятия по  благоустройству территории»</t>
  </si>
  <si>
    <t>02004</t>
  </si>
  <si>
    <t>Расходы на прочие мероприятия по благоустройству (Закупка товаров, работ и услуг для обеспечения государственных (муниципальных) нужд)</t>
  </si>
  <si>
    <t>0200423040</t>
  </si>
  <si>
    <t>Расходы на прочие мероприятия по благоустройству за счет добровольных пожертвований</t>
  </si>
  <si>
    <t>020042Д040</t>
  </si>
  <si>
    <t>Основное мероприятие «Ликвидация стихийных свалок»</t>
  </si>
  <si>
    <t>02005</t>
  </si>
  <si>
    <t>Расходы на ликвидацию стихийных свалок (Закупка товаров, работ и услуг для  обеспечения государственных (муниципальных) нужд)</t>
  </si>
  <si>
    <t>0200523050</t>
  </si>
  <si>
    <t>Расходы на мероприятия  по благоустройству  территории сельского поселения за счет добровольных пожертвований (Закупка товаров, работ и услуг для обеспечения государственных (муниципальных) нужд)</t>
  </si>
  <si>
    <t>0200470690</t>
  </si>
  <si>
    <t>Основное мероприятие «Создание мест накопления ТКО»</t>
  </si>
  <si>
    <t>02006</t>
  </si>
  <si>
    <t>Расходы на мероприятия по созданию мест накопления ТКО (Закупка товаров, работ и услуг для обеспечения государственных (муниципальных) нужд)</t>
  </si>
  <si>
    <t>020062М010</t>
  </si>
  <si>
    <t>Расходы на создание мест (площадок) для накопления твердых коммунальных отходов (Закупка товаров, работ и услуг для обеспечения государственных (муниципальных) нужд)</t>
  </si>
  <si>
    <t>02006S2160</t>
  </si>
  <si>
    <t>Основное мероприятие «Приведение контейнерных площадок в соответствие установленным требованиям»</t>
  </si>
  <si>
    <t>02008</t>
  </si>
  <si>
    <t>Расходы на мероприятия по приведению контейнерных площадок в соответствие установленным требованиям</t>
  </si>
  <si>
    <t>020082М030</t>
  </si>
  <si>
    <t>Основное мероприятие «Мероприятия по предотвращению распространения борщевика Сосновского»</t>
  </si>
  <si>
    <t>02007</t>
  </si>
  <si>
    <t>Расходы на мероприятия по предотвращению распространения борщевика Сосновского (Закупка товаров, работ и услуг для  обеспечения государственных (муниципальных) нужд)</t>
  </si>
  <si>
    <t>0200723070</t>
  </si>
  <si>
    <r>
      <rPr>
        <sz val="12"/>
        <rFont val="Times New Roman"/>
        <family val="1"/>
        <charset val="204"/>
      </rPr>
      <t xml:space="preserve">Расходы на реализацию мероприятий по предотвращению распространения борщевика Сосновского </t>
    </r>
    <r>
      <rPr>
        <sz val="11"/>
        <rFont val="Times New Roman"/>
        <family val="1"/>
        <charset val="204"/>
      </rPr>
      <t>(Закупка товаров, работ и услуг для  обеспечения государственных (муниципальных) нужд)</t>
    </r>
  </si>
  <si>
    <t>02007S1670</t>
  </si>
  <si>
    <t>Основное мероприятие «Благоустройство дворовых и прилегающих территорий»</t>
  </si>
  <si>
    <t>02009</t>
  </si>
  <si>
    <r>
      <rPr>
        <sz val="12"/>
        <rFont val="Times New Roman"/>
        <family val="1"/>
        <charset val="204"/>
      </rPr>
      <t xml:space="preserve">Расходы на выполнение мероприятий по благоустройству дворовых и прилегающих территорий в сельской местности </t>
    </r>
    <r>
      <rPr>
        <sz val="11"/>
        <rFont val="Times New Roman"/>
        <family val="1"/>
        <charset val="204"/>
      </rPr>
      <t>(Закупка товаров, работ и услуг для обеспечения государственных (муниципальных) нужд)</t>
    </r>
  </si>
  <si>
    <t>0200923060</t>
  </si>
  <si>
    <t>Расходы на выполнение мероприятий по благоустройству дворовых и прилегающих территорий (Закупка товаров, работ и услуг для обеспечения государственных (муниципальных) нужд)</t>
  </si>
  <si>
    <t>02009S2640</t>
  </si>
  <si>
    <t>Муниципальная программа «Развитие системы пожарной безопасности на территории муниципального образования Краснопламенское сельское поселение»</t>
  </si>
  <si>
    <t>04</t>
  </si>
  <si>
    <t>Основное мероприятие «Проведение противопожарных мероприятий по опашке территории»</t>
  </si>
  <si>
    <t>04001</t>
  </si>
  <si>
    <t>Расходы на проведение противопожарных мероприятий  (Закупка товаров, работ и услуг для обеспечения государственных (муниципальных) нужд)</t>
  </si>
  <si>
    <t>0400122010</t>
  </si>
  <si>
    <t>10</t>
  </si>
  <si>
    <t>Основное мероприятие «Проведение противопожарных мероприятий по содержанию водоемов»</t>
  </si>
  <si>
    <t>04002</t>
  </si>
  <si>
    <t>Расходы на  проведение противопожарных мероприятий  (Закупка товаров, работ и услуг для обеспечения государственных (муниципальных) нужд)</t>
  </si>
  <si>
    <t>0400222010</t>
  </si>
  <si>
    <t>Расходы на проведение противопожарных мероприятий за счет добровольных пожертвований (Закупка товаров, работ и услуг для обеспечения государственных (муниципальных) нужд)</t>
  </si>
  <si>
    <t>0400270690</t>
  </si>
  <si>
    <t>Основное мероприятие «Прочие противопожарные мероприятия»</t>
  </si>
  <si>
    <t>04003</t>
  </si>
  <si>
    <t>0400322010</t>
  </si>
  <si>
    <t>Муниципальная программа «Развитие муниципальной службы в муниципальном образовании Краснопламенское сельское поселение»</t>
  </si>
  <si>
    <t>Основное мероприятие «Размещение информации о деятельности органов местного самоуправления и социально-экономического развития поселения»</t>
  </si>
  <si>
    <t>05001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</si>
  <si>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обеспечения государственных (муниципальных) нужд)</t>
  </si>
  <si>
    <t>0500122100</t>
  </si>
  <si>
    <t>Основное мероприятие «Пенсионное обеспечение»</t>
  </si>
  <si>
    <t>05002</t>
  </si>
  <si>
    <t>Расходы на пенсионное обеспечение (Социальное обеспечение и иные выплаты населению)</t>
  </si>
  <si>
    <t>0500210070</t>
  </si>
  <si>
    <t>Основное мероприятие «Уплата членских взносов в Совет муниципальных образований Владимирской области»</t>
  </si>
  <si>
    <t>05003</t>
  </si>
  <si>
    <t>Расходы на обеспечение деятельности органов власти (Иные бюджетные ассигнования)</t>
  </si>
  <si>
    <t>0500300021</t>
  </si>
  <si>
    <t>Основное мероприятие «Обеспечение деятельности муниципальной службы, создание условий для достижения результативных показателей поставленных задач»</t>
  </si>
  <si>
    <t>05004</t>
  </si>
  <si>
    <t>Расходы на обеспечение деятельности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</si>
  <si>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0500400021</t>
  </si>
  <si>
    <t xml:space="preserve">Муниципальная программа «Сохранение и развитие культуры в Краснопламенском сельском поселении» </t>
  </si>
  <si>
    <t>06</t>
  </si>
  <si>
    <t>Основное мероприятие «Обеспечение деятельности (оказание услуг) муниципального бюджетного учреждения культуры»</t>
  </si>
  <si>
    <t>06001</t>
  </si>
  <si>
    <t>Расходы на обеспечение деятельности (оказание услуг) муниципального бюджетного учреждения культуры «Досугово-Информационный Центр» (Предоставление субсидий бюджетным, автономным учреждениям и иным некоммерческим организациям)</t>
  </si>
  <si>
    <t>0600120050</t>
  </si>
  <si>
    <t>600</t>
  </si>
  <si>
    <t>08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</si>
  <si>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</si>
  <si>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06001S0390</t>
  </si>
  <si>
    <t>Основное мероприятие «Предоставление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культуры»</t>
  </si>
  <si>
    <t>06002</t>
  </si>
  <si>
    <t>Субвенции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</si>
  <si>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0600271960</t>
  </si>
  <si>
    <t>Основное мероприятие «Проведение культурно-массовых мероприятий»</t>
  </si>
  <si>
    <t>06003</t>
  </si>
  <si>
    <t>Расходы на проведение мероприятий (Закупка товаров, работ и услуг для обеспечения государственных (муниципальных) нужд)</t>
  </si>
  <si>
    <t>0600320060</t>
  </si>
  <si>
    <t>Основное мероприятие "Укрепление материально-технической базы муниципальных учреждений культуры"</t>
  </si>
  <si>
    <t>06004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</si>
  <si>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</si>
  <si>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06004L4670</t>
  </si>
  <si>
    <t xml:space="preserve">Основное мероприятие «Капитальные вложения в строительство сельского дома культуры в поселке Искра Краснопламенского сельского поселения»                    </t>
  </si>
  <si>
    <t>06005</t>
  </si>
  <si>
    <t xml:space="preserve">Строительство объекта «Сельский дом культуры поселок Искра Краснопламенского сельского поселения»   (Капитальные вложения в объекты государственной (муниципальной)  собственности)           </t>
  </si>
  <si>
    <t>0600544010</t>
  </si>
  <si>
    <t>400</t>
  </si>
  <si>
    <t>Муниципальная программа «Развитие сельского хозяйства Александровского района»</t>
  </si>
  <si>
    <t>07</t>
  </si>
  <si>
    <t>Основное мероприятие «Межевание земельных участков и проведение кадастровых работ»</t>
  </si>
  <si>
    <t>07002</t>
  </si>
  <si>
    <t>Расходы на подготовку проектов межевания земельных участков и на проведение кадастровых работ (Закупка товаров, работ и услуг для обеспечения государственных (муниципальных) нужд)</t>
  </si>
  <si>
    <t>07002L5990</t>
  </si>
  <si>
    <t xml:space="preserve"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Краснопламенского сельского поселения» </t>
  </si>
  <si>
    <t>09</t>
  </si>
  <si>
    <t>Основное мероприятие «Расходы по текущему содержанию»</t>
  </si>
  <si>
    <t>09001</t>
  </si>
  <si>
    <t>Расходы на обеспечение деятельности учреждений и органов власти (Закупка товаров, работ и услуг для обеспечения государственных (муниципальных) нужд)</t>
  </si>
  <si>
    <t>0900100020</t>
  </si>
  <si>
    <t>Расходы на обеспечение  деятельности (Иные бюджетные ассигнования)</t>
  </si>
  <si>
    <t>800</t>
  </si>
  <si>
    <t>Расходы на выплаты по оплате труда МКУ «АХО Краснопламенского сельского поселения»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</si>
  <si>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090010Б010</t>
  </si>
  <si>
    <t>13</t>
  </si>
  <si>
    <t>Расходы на обеспечение  деятельности МКУ «АХО Краснопламенского сельского поселения» (Закупка товаров, работ и услуг для обеспечения государственных (муниципальных) нужд)</t>
  </si>
  <si>
    <t>090010Б020</t>
  </si>
  <si>
    <t>Расходы на оказание услуг по бухгалтерскому обслуживанию финансово-хозяйственной деятельности МКУ «АХО Краснопламенского сельского поселения» (Межбюджетные трансферты)</t>
  </si>
  <si>
    <t>090018Б010</t>
  </si>
  <si>
    <t>Основное мероприятие «Расходы на уплату налогов»</t>
  </si>
  <si>
    <t>09002</t>
  </si>
  <si>
    <t>0900200020</t>
  </si>
  <si>
    <t>Расходы на обеспечение  деятельности МКУ «АХО Краснопламенского сельского поселения» (Иные бюджетные ассигнования)</t>
  </si>
  <si>
    <t>090020Б020</t>
  </si>
  <si>
    <t>Основное мероприятие «Расходы по укреплению материально-технической базы»</t>
  </si>
  <si>
    <t>09003</t>
  </si>
  <si>
    <t>0900300020</t>
  </si>
  <si>
    <t>Непрограммные расходы</t>
  </si>
  <si>
    <t>Непрограммные расходы органов исполнительной власти</t>
  </si>
  <si>
    <t>999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</si>
  <si>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</si>
  <si>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999000Г110</t>
  </si>
  <si>
    <t>100</t>
  </si>
  <si>
    <t>Расходы на выплаты по оплате труда работников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</si>
  <si>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Поощрение муниципальных управленческих команд за достижение показателей деятельности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</si>
  <si>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трансферты) </t>
  </si>
  <si>
    <t>9990080030</t>
  </si>
  <si>
    <t>500</t>
  </si>
  <si>
    <t>Расходы на подготовку и проведение выборов (Закупка товаров, работ и услуг для обеспечения государственных (муниципальных) нужд)</t>
  </si>
  <si>
    <t>Расходы на проведение выборов в представительные органы муниципального образования (Иные бюджетные ассигнования)</t>
  </si>
  <si>
    <t>Резервный фонд администрации муниципального образования (Иные бюджетные ассигнования)</t>
  </si>
  <si>
    <t>11</t>
  </si>
  <si>
    <t xml:space="preserve">Расходы на формирование, оформление, регистрацию и содержание муниципального имущества (Закупка товаров, работ и услуг для обеспечения государственных (муниципальных) нужд) </t>
  </si>
  <si>
    <t>9990020130</t>
  </si>
  <si>
    <t>Расходы по оплате исполнительных листов и судебных решений (Иные бюджетные ассигнования)</t>
  </si>
  <si>
    <t>9990020150</t>
  </si>
  <si>
    <t>Расходы на обеспечение деятельности старост сельских населенных пунктов (Социальное обеспечение и иные выплаты населению)</t>
  </si>
  <si>
    <t>9990020170</t>
  </si>
  <si>
    <t>300</t>
  </si>
  <si>
    <t>Расходы, связанные с подпиской и поощрением старост (Закупка товаров, работ и услуг для государственных (муниципальных) нужд)</t>
  </si>
  <si>
    <t>9990060170</t>
  </si>
  <si>
    <t>Расходы, связанные с подпиской и поощрением старост (Социальное обеспечение и иные выплаты населению)</t>
  </si>
  <si>
    <t>Расходы на мероприятия по проведению оценки и предпродажной подготовки объектов муниципальной собственности (Закупка товаров, работ и услуг для обеспечения государственных (муниципальных) нужд)</t>
  </si>
  <si>
    <t>9990060400</t>
  </si>
  <si>
    <t>Субвенции на осуществление первичного воинского учета органами местного самоуправления поселений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</si>
  <si>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9990051180</t>
  </si>
  <si>
    <t>Субвенции на осуществление первичного воинского учета органами местного самоуправления поселений (Закупка товаров, работ и услуг для обеспечения государственных (муниципальных) нужд)</t>
  </si>
  <si>
    <t>Выполнение условий софинансирования участия в государственных программах, проектах отраслей экономики и иных мероприятиях (Иные бюджетные ассигнования)</t>
  </si>
  <si>
    <t>9990020240</t>
  </si>
  <si>
    <t>Расходы по оплате исполнительных листов и судебных решений (Закупка товаров, работ и услуг для обеспечения государственных (муниципальных) нужд)</t>
  </si>
  <si>
    <t>Расходы на улучшение жилищных условий граждан, проживающих в сельской местности  (Межбюджетные трансферты)</t>
  </si>
  <si>
    <t>999008Ж030</t>
  </si>
  <si>
    <t>Расходы по оплате исполнительных листов и судебных решений  (Иные бюджетные ассигнования)</t>
  </si>
  <si>
    <t>Расходы на обеспечение жильем молодых семей  (Межбюджетные трансферты)</t>
  </si>
  <si>
    <t>99900L4970</t>
  </si>
  <si>
    <t>ИТОГО РАСХОДОВ:</t>
  </si>
  <si>
    <t xml:space="preserve">От 12.04.2024 № 11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</si>
</sst>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000000"/>
    <numFmt numFmtId="165" formatCode="000"/>
    <numFmt numFmtId="166" formatCode="0.0"/>
    <numFmt numFmtId="167" formatCode="0.00000"/>
    <numFmt numFmtId="168" formatCode="#,##0.0"/>
    <numFmt numFmtId="169" formatCode="0.000"/>
    <numFmt numFmtId="170" formatCode="0.0000"/>
  </numFmts>
  <fonts count="13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1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C9211E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FD095"/>
        <bgColor rgb="FF99CCFF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wrapText="1"/>
    </xf>
    <xf numFmtId="49" fontId="2" fillId="0" borderId="0" xfId="0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 applyProtection="1">
      <alignment horizontal="right" vertical="center" wrapText="1"/>
    </xf>
    <xf numFmtId="49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/>
    <xf numFmtId="164" fontId="1" fillId="0" borderId="0" xfId="0" applyNumberFormat="1" applyFont="1" applyAlignment="1" applyProtection="1">
      <alignment horizontal="left"/>
    </xf>
    <xf numFmtId="165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 applyProtection="1">
      <alignment horizontal="right" vertical="center" wrapText="1"/>
    </xf>
    <xf numFmtId="49" fontId="2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vertical="top" wrapText="1"/>
    </xf>
    <xf numFmtId="1" fontId="4" fillId="0" borderId="1" xfId="0" applyNumberFormat="1" applyFont="1" applyBorder="1" applyAlignment="1" applyProtection="1">
      <alignment horizontal="center" vertical="top" wrapText="1"/>
    </xf>
    <xf numFmtId="49" fontId="4" fillId="0" borderId="1" xfId="0" applyNumberFormat="1" applyFont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vertical="top" wrapText="1"/>
    </xf>
    <xf numFmtId="49" fontId="5" fillId="0" borderId="1" xfId="0" applyNumberFormat="1" applyFont="1" applyBorder="1" applyAlignment="1" applyProtection="1">
      <alignment horizontal="left" wrapText="1"/>
    </xf>
    <xf numFmtId="49" fontId="5" fillId="0" borderId="1" xfId="0" applyNumberFormat="1" applyFont="1" applyBorder="1" applyAlignment="1" applyProtection="1">
      <alignment horizontal="center" wrapText="1"/>
    </xf>
    <xf numFmtId="166" fontId="5" fillId="0" borderId="1" xfId="0" applyNumberFormat="1" applyFont="1" applyBorder="1" applyAlignment="1" applyProtection="1">
      <alignment horizontal="center" wrapText="1"/>
    </xf>
    <xf numFmtId="166" fontId="5" fillId="2" borderId="1" xfId="0" applyNumberFormat="1" applyFont="1" applyFill="1" applyBorder="1" applyAlignment="1" applyProtection="1">
      <alignment horizontal="center" wrapText="1"/>
    </xf>
    <xf numFmtId="167" fontId="5" fillId="3" borderId="1" xfId="0" applyNumberFormat="1" applyFont="1" applyFill="1" applyBorder="1" applyAlignment="1" applyProtection="1">
      <alignment horizontal="center" wrapText="1"/>
    </xf>
    <xf numFmtId="166" fontId="5" fillId="3" borderId="1" xfId="0" applyNumberFormat="1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left" vertical="top" wrapText="1"/>
    </xf>
    <xf numFmtId="49" fontId="2" fillId="4" borderId="1" xfId="0" applyNumberFormat="1" applyFont="1" applyFill="1" applyBorder="1" applyAlignment="1" applyProtection="1">
      <alignment horizontal="left" wrapText="1"/>
    </xf>
    <xf numFmtId="49" fontId="2" fillId="4" borderId="1" xfId="0" applyNumberFormat="1" applyFont="1" applyFill="1" applyBorder="1" applyAlignment="1" applyProtection="1">
      <alignment horizontal="center" wrapText="1"/>
    </xf>
    <xf numFmtId="166" fontId="2" fillId="4" borderId="1" xfId="0" applyNumberFormat="1" applyFont="1" applyFill="1" applyBorder="1" applyAlignment="1" applyProtection="1">
      <alignment horizontal="center" wrapText="1"/>
    </xf>
    <xf numFmtId="166" fontId="2" fillId="2" borderId="1" xfId="0" applyNumberFormat="1" applyFont="1" applyFill="1" applyBorder="1" applyAlignment="1" applyProtection="1">
      <alignment horizontal="center" wrapText="1"/>
    </xf>
    <xf numFmtId="167" fontId="2" fillId="3" borderId="1" xfId="0" applyNumberFormat="1" applyFont="1" applyFill="1" applyBorder="1" applyAlignment="1" applyProtection="1">
      <alignment horizontal="center" wrapText="1"/>
    </xf>
    <xf numFmtId="166" fontId="2" fillId="3" borderId="1" xfId="0" applyNumberFormat="1" applyFont="1" applyFill="1" applyBorder="1" applyAlignment="1" applyProtection="1">
      <alignment horizontal="center" wrapText="1"/>
    </xf>
    <xf numFmtId="0" fontId="1" fillId="4" borderId="0" xfId="0" applyFont="1" applyFill="1" applyAlignment="1" applyProtection="1"/>
    <xf numFmtId="0" fontId="2" fillId="0" borderId="1" xfId="0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left" wrapText="1"/>
    </xf>
    <xf numFmtId="49" fontId="2" fillId="0" borderId="1" xfId="0" applyNumberFormat="1" applyFont="1" applyBorder="1" applyAlignment="1" applyProtection="1">
      <alignment horizontal="center" wrapText="1"/>
    </xf>
    <xf numFmtId="166" fontId="2" fillId="0" borderId="1" xfId="0" applyNumberFormat="1" applyFont="1" applyBorder="1" applyAlignment="1" applyProtection="1">
      <alignment horizontal="center" wrapText="1"/>
    </xf>
    <xf numFmtId="0" fontId="0" fillId="0" borderId="0" xfId="0" applyAlignment="1" applyProtection="1"/>
    <xf numFmtId="0" fontId="5" fillId="0" borderId="1" xfId="0" applyFont="1" applyBorder="1" applyAlignment="1" applyProtection="1">
      <alignment horizontal="left" vertical="top" wrapText="1"/>
    </xf>
    <xf numFmtId="165" fontId="5" fillId="0" borderId="1" xfId="0" applyNumberFormat="1" applyFont="1" applyBorder="1" applyAlignment="1" applyProtection="1">
      <alignment horizontal="center" wrapText="1"/>
    </xf>
    <xf numFmtId="2" fontId="5" fillId="0" borderId="1" xfId="0" applyNumberFormat="1" applyFont="1" applyBorder="1" applyAlignment="1" applyProtection="1">
      <alignment horizontal="center" wrapText="1"/>
    </xf>
    <xf numFmtId="0" fontId="4" fillId="0" borderId="0" xfId="0" applyFont="1" applyAlignment="1" applyProtection="1"/>
    <xf numFmtId="0" fontId="6" fillId="0" borderId="0" xfId="0" applyFont="1" applyAlignment="1" applyProtection="1"/>
    <xf numFmtId="0" fontId="4" fillId="4" borderId="0" xfId="0" applyFont="1" applyFill="1" applyAlignment="1" applyProtection="1"/>
    <xf numFmtId="165" fontId="2" fillId="0" borderId="1" xfId="0" applyNumberFormat="1" applyFont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166" fontId="2" fillId="0" borderId="1" xfId="0" applyNumberFormat="1" applyFont="1" applyBorder="1" applyAlignment="1" applyProtection="1">
      <alignment horizontal="center"/>
    </xf>
    <xf numFmtId="166" fontId="2" fillId="2" borderId="1" xfId="0" applyNumberFormat="1" applyFont="1" applyFill="1" applyBorder="1" applyAlignment="1" applyProtection="1">
      <alignment horizontal="center"/>
    </xf>
    <xf numFmtId="167" fontId="2" fillId="3" borderId="1" xfId="0" applyNumberFormat="1" applyFont="1" applyFill="1" applyBorder="1" applyAlignment="1" applyProtection="1">
      <alignment horizontal="center"/>
    </xf>
    <xf numFmtId="166" fontId="2" fillId="3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 wrapText="1"/>
    </xf>
    <xf numFmtId="11" fontId="2" fillId="0" borderId="1" xfId="0" applyNumberFormat="1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top" wrapText="1"/>
    </xf>
    <xf numFmtId="0" fontId="8" fillId="4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168" fontId="5" fillId="0" borderId="1" xfId="0" applyNumberFormat="1" applyFont="1" applyBorder="1" applyAlignment="1" applyProtection="1">
      <alignment horizontal="left" vertical="top" wrapText="1"/>
    </xf>
    <xf numFmtId="0" fontId="5" fillId="0" borderId="0" xfId="0" applyFont="1" applyAlignment="1" applyProtection="1"/>
    <xf numFmtId="0" fontId="2" fillId="0" borderId="1" xfId="0" applyFont="1" applyBorder="1" applyAlignment="1" applyProtection="1">
      <alignment wrapText="1"/>
    </xf>
    <xf numFmtId="0" fontId="2" fillId="0" borderId="0" xfId="0" applyFont="1" applyAlignment="1" applyProtection="1"/>
    <xf numFmtId="0" fontId="2" fillId="0" borderId="0" xfId="0" applyFont="1" applyAlignment="1" applyProtection="1">
      <alignment wrapText="1"/>
    </xf>
    <xf numFmtId="0" fontId="2" fillId="0" borderId="1" xfId="0" applyFont="1" applyBorder="1" applyAlignment="1" applyProtection="1">
      <alignment vertical="center" wrapText="1"/>
    </xf>
    <xf numFmtId="169" fontId="5" fillId="0" borderId="1" xfId="0" applyNumberFormat="1" applyFont="1" applyBorder="1" applyAlignment="1" applyProtection="1">
      <alignment horizontal="center" wrapText="1"/>
    </xf>
    <xf numFmtId="0" fontId="9" fillId="0" borderId="0" xfId="0" applyFont="1" applyAlignment="1" applyProtection="1"/>
    <xf numFmtId="0" fontId="2" fillId="0" borderId="1" xfId="0" applyFont="1" applyBorder="1" applyAlignment="1" applyProtection="1">
      <alignment vertical="top" wrapText="1"/>
    </xf>
    <xf numFmtId="169" fontId="2" fillId="0" borderId="1" xfId="0" applyNumberFormat="1" applyFont="1" applyBorder="1" applyAlignment="1" applyProtection="1">
      <alignment horizontal="center" wrapText="1"/>
    </xf>
    <xf numFmtId="2" fontId="2" fillId="0" borderId="1" xfId="0" applyNumberFormat="1" applyFont="1" applyBorder="1" applyAlignment="1" applyProtection="1">
      <alignment horizontal="left" vertical="center" wrapText="1"/>
    </xf>
    <xf numFmtId="0" fontId="0" fillId="0" borderId="0" xfId="0" applyFont="1" applyAlignment="1" applyProtection="1"/>
    <xf numFmtId="49" fontId="5" fillId="0" borderId="1" xfId="0" applyNumberFormat="1" applyFont="1" applyBorder="1" applyAlignment="1" applyProtection="1">
      <alignment horizontal="left" vertical="top" wrapText="1"/>
    </xf>
    <xf numFmtId="0" fontId="10" fillId="0" borderId="0" xfId="0" applyFont="1" applyAlignment="1" applyProtection="1"/>
    <xf numFmtId="168" fontId="2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2" fontId="2" fillId="0" borderId="1" xfId="0" applyNumberFormat="1" applyFont="1" applyBorder="1" applyAlignment="1" applyProtection="1">
      <alignment horizontal="left" vertical="top" wrapText="1"/>
    </xf>
    <xf numFmtId="164" fontId="2" fillId="0" borderId="1" xfId="0" applyNumberFormat="1" applyFont="1" applyBorder="1" applyAlignment="1" applyProtection="1">
      <alignment horizontal="left" wrapText="1"/>
    </xf>
    <xf numFmtId="0" fontId="11" fillId="0" borderId="0" xfId="0" applyFont="1" applyAlignment="1" applyProtection="1"/>
    <xf numFmtId="2" fontId="5" fillId="0" borderId="1" xfId="0" applyNumberFormat="1" applyFont="1" applyBorder="1" applyAlignment="1" applyProtection="1">
      <alignment horizontal="left" vertical="top" wrapText="1"/>
    </xf>
    <xf numFmtId="167" fontId="5" fillId="0" borderId="1" xfId="0" applyNumberFormat="1" applyFont="1" applyBorder="1" applyAlignment="1" applyProtection="1">
      <alignment horizontal="center" wrapText="1"/>
    </xf>
    <xf numFmtId="167" fontId="5" fillId="2" borderId="1" xfId="0" applyNumberFormat="1" applyFont="1" applyFill="1" applyBorder="1" applyAlignment="1" applyProtection="1">
      <alignment horizontal="center" wrapText="1"/>
    </xf>
    <xf numFmtId="167" fontId="2" fillId="0" borderId="1" xfId="0" applyNumberFormat="1" applyFont="1" applyBorder="1" applyAlignment="1" applyProtection="1">
      <alignment horizontal="center" wrapText="1"/>
    </xf>
    <xf numFmtId="167" fontId="2" fillId="2" borderId="1" xfId="0" applyNumberFormat="1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 wrapText="1"/>
    </xf>
    <xf numFmtId="168" fontId="2" fillId="4" borderId="1" xfId="0" applyNumberFormat="1" applyFont="1" applyFill="1" applyBorder="1" applyAlignment="1" applyProtection="1">
      <alignment vertical="center" wrapText="1"/>
    </xf>
    <xf numFmtId="168" fontId="2" fillId="4" borderId="1" xfId="0" applyNumberFormat="1" applyFont="1" applyFill="1" applyBorder="1" applyAlignment="1" applyProtection="1">
      <alignment horizontal="left" vertical="center" wrapText="1"/>
    </xf>
    <xf numFmtId="167" fontId="2" fillId="2" borderId="1" xfId="0" applyNumberFormat="1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left" vertical="top"/>
    </xf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/>
    <xf numFmtId="170" fontId="5" fillId="3" borderId="1" xfId="0" applyNumberFormat="1" applyFont="1" applyFill="1" applyBorder="1" applyAlignment="1" applyProtection="1">
      <alignment horizontal="center" wrapText="1"/>
    </xf>
    <xf numFmtId="169" fontId="5" fillId="3" borderId="1" xfId="0" applyNumberFormat="1" applyFont="1" applyFill="1" applyBorder="1" applyAlignment="1" applyProtection="1">
      <alignment horizontal="center" wrapText="1"/>
    </xf>
    <xf numFmtId="4" fontId="1" fillId="0" borderId="0" xfId="0" applyNumberFormat="1" applyFont="1" applyAlignment="1" applyProtection="1">
      <alignment horizontal="center"/>
    </xf>
    <xf numFmtId="2" fontId="1" fillId="0" borderId="0" xfId="0" applyNumberFormat="1" applyFont="1" applyAlignment="1" applyProtection="1">
      <alignment horizontal="center"/>
    </xf>
    <xf numFmtId="2" fontId="12" fillId="0" borderId="0" xfId="0" applyNumberFormat="1" applyFont="1" applyAlignment="1" applyProtection="1">
      <alignment horizontal="center"/>
    </xf>
    <xf numFmtId="2" fontId="1" fillId="0" borderId="0" xfId="0" applyNumberFormat="1" applyFont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D09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N124"/>
  <sheetViews>
    <sheetView tabSelected="1" zoomScaleNormal="100" workbookViewId="0">
      <selection activeCell="F7" sqref="F7"/>
    </sheetView>
  </sheetViews>
  <sheetFormatPr defaultColWidth="9.7109375" defaultRowHeight="12.75" x14ac:dyDescent="0.2"/>
  <cols>
    <col min="1" max="1" width="46.28515625" style="6" customWidth="1"/>
    <col min="2" max="2" width="13" style="7" customWidth="1"/>
    <col min="3" max="3" width="6" style="8" customWidth="1"/>
    <col min="4" max="5" width="4.5703125" style="9" customWidth="1"/>
    <col min="6" max="6" width="13.140625" style="9" customWidth="1"/>
    <col min="7" max="7" width="10.140625" style="9" hidden="1" customWidth="1"/>
    <col min="8" max="9" width="11.28515625" style="9" hidden="1" customWidth="1"/>
    <col min="10" max="12" width="5.85546875" style="9" hidden="1" customWidth="1"/>
    <col min="13" max="13" width="11.140625" style="9" customWidth="1"/>
    <col min="14" max="14" width="9.7109375" style="6" hidden="1" customWidth="1"/>
    <col min="15" max="15" width="12" style="6" hidden="1" customWidth="1"/>
    <col min="16" max="16" width="11.5703125" style="6" customWidth="1"/>
    <col min="17" max="17" width="10.140625" style="6" hidden="1" customWidth="1"/>
    <col min="18" max="18" width="11.5703125" style="6" hidden="1" customWidth="1"/>
    <col min="19" max="19" width="11.5703125" style="6" customWidth="1"/>
    <col min="20" max="260" width="9" style="6" customWidth="1"/>
  </cols>
  <sheetData>
    <row r="1" spans="1:266" x14ac:dyDescent="0.2">
      <c r="G1" s="5" t="s">
        <v>0</v>
      </c>
      <c r="H1" s="5"/>
      <c r="I1" s="5"/>
      <c r="J1" s="5"/>
      <c r="K1" s="5"/>
      <c r="L1" s="5"/>
      <c r="M1" s="5"/>
      <c r="N1" s="5"/>
      <c r="O1" s="5"/>
      <c r="P1" s="5"/>
      <c r="Q1" s="5"/>
      <c r="R1" s="10"/>
    </row>
    <row r="2" spans="1:266" ht="42" customHeight="1" x14ac:dyDescent="0.2">
      <c r="E2" s="4" t="s">
        <v>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1"/>
    </row>
    <row r="3" spans="1:266" ht="15" x14ac:dyDescent="0.2">
      <c r="F3" s="3" t="s">
        <v>210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2"/>
    </row>
    <row r="4" spans="1:266" x14ac:dyDescent="0.2">
      <c r="N4" s="13"/>
      <c r="O4" s="13"/>
      <c r="P4" s="13"/>
      <c r="Q4" s="13"/>
      <c r="R4" s="13"/>
    </row>
    <row r="5" spans="1:266" x14ac:dyDescent="0.2"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5"/>
      <c r="R5" s="10"/>
    </row>
    <row r="6" spans="1:266" ht="51.75" customHeight="1" x14ac:dyDescent="0.25">
      <c r="E6" s="2" t="s">
        <v>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4"/>
    </row>
    <row r="7" spans="1:266" x14ac:dyDescent="0.2">
      <c r="G7" s="5" t="s">
        <v>3</v>
      </c>
      <c r="H7" s="5"/>
      <c r="I7" s="5"/>
      <c r="J7" s="5"/>
      <c r="K7" s="5"/>
      <c r="L7" s="5"/>
      <c r="M7" s="5"/>
      <c r="N7" s="5"/>
      <c r="O7" s="5"/>
      <c r="P7" s="5"/>
      <c r="Q7" s="5"/>
      <c r="R7" s="10"/>
    </row>
    <row r="9" spans="1:266" ht="78" customHeight="1" x14ac:dyDescent="0.2">
      <c r="A9" s="1" t="s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5"/>
    </row>
    <row r="10" spans="1:266" ht="15.75" x14ac:dyDescent="0.25">
      <c r="A10" s="16"/>
      <c r="Q10" s="6" t="s">
        <v>5</v>
      </c>
    </row>
    <row r="11" spans="1:266" ht="49.35" customHeight="1" x14ac:dyDescent="0.2">
      <c r="A11" s="17" t="s">
        <v>6</v>
      </c>
      <c r="B11" s="17" t="s">
        <v>7</v>
      </c>
      <c r="C11" s="17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8" t="s">
        <v>13</v>
      </c>
      <c r="I11" s="19" t="s">
        <v>14</v>
      </c>
      <c r="J11" s="17"/>
      <c r="K11" s="17"/>
      <c r="L11" s="17"/>
      <c r="M11" s="17" t="s">
        <v>15</v>
      </c>
      <c r="N11" s="17" t="s">
        <v>16</v>
      </c>
      <c r="O11" s="20" t="s">
        <v>14</v>
      </c>
      <c r="P11" s="17" t="s">
        <v>17</v>
      </c>
      <c r="Q11" s="17" t="s">
        <v>18</v>
      </c>
      <c r="R11" s="20" t="s">
        <v>14</v>
      </c>
      <c r="U11" s="21"/>
    </row>
    <row r="12" spans="1:266" x14ac:dyDescent="0.2">
      <c r="A12" s="22">
        <v>1</v>
      </c>
      <c r="B12" s="23">
        <v>2</v>
      </c>
      <c r="C12" s="22">
        <v>3</v>
      </c>
      <c r="D12" s="24" t="s">
        <v>19</v>
      </c>
      <c r="E12" s="24" t="s">
        <v>20</v>
      </c>
      <c r="F12" s="22">
        <v>6</v>
      </c>
      <c r="G12" s="22">
        <v>6</v>
      </c>
      <c r="H12" s="25"/>
      <c r="I12" s="26"/>
      <c r="J12" s="22"/>
      <c r="K12" s="22"/>
      <c r="L12" s="22"/>
      <c r="M12" s="22"/>
      <c r="N12" s="27">
        <v>7</v>
      </c>
      <c r="O12" s="28"/>
      <c r="P12" s="27"/>
      <c r="Q12" s="27">
        <v>8</v>
      </c>
      <c r="R12" s="28"/>
    </row>
    <row r="13" spans="1:266" ht="57" x14ac:dyDescent="0.2">
      <c r="A13" s="29" t="s">
        <v>21</v>
      </c>
      <c r="B13" s="30" t="s">
        <v>22</v>
      </c>
      <c r="C13" s="31"/>
      <c r="D13" s="31"/>
      <c r="E13" s="31"/>
      <c r="F13" s="32">
        <f>SUM(G13:L13)</f>
        <v>687.9</v>
      </c>
      <c r="G13" s="32">
        <f t="shared" ref="G13:N13" si="0">G14+G16</f>
        <v>87.9</v>
      </c>
      <c r="H13" s="33">
        <f t="shared" si="0"/>
        <v>0</v>
      </c>
      <c r="I13" s="34">
        <f t="shared" si="0"/>
        <v>600</v>
      </c>
      <c r="J13" s="32">
        <f t="shared" si="0"/>
        <v>0</v>
      </c>
      <c r="K13" s="32">
        <f t="shared" si="0"/>
        <v>0</v>
      </c>
      <c r="L13" s="32">
        <f t="shared" si="0"/>
        <v>0</v>
      </c>
      <c r="M13" s="32">
        <f t="shared" si="0"/>
        <v>87.9</v>
      </c>
      <c r="N13" s="32">
        <f t="shared" si="0"/>
        <v>87.9</v>
      </c>
      <c r="O13" s="35"/>
      <c r="P13" s="32">
        <f>P14+P16</f>
        <v>87.9</v>
      </c>
      <c r="Q13" s="32">
        <f>Q14+Q16</f>
        <v>87.9</v>
      </c>
      <c r="R13" s="35"/>
    </row>
    <row r="14" spans="1:266" ht="33.75" customHeight="1" x14ac:dyDescent="0.25">
      <c r="A14" s="36" t="s">
        <v>23</v>
      </c>
      <c r="B14" s="37" t="s">
        <v>24</v>
      </c>
      <c r="C14" s="38"/>
      <c r="D14" s="38"/>
      <c r="E14" s="38"/>
      <c r="F14" s="39">
        <f t="shared" ref="F14:N14" si="1">F15</f>
        <v>600</v>
      </c>
      <c r="G14" s="39">
        <f t="shared" si="1"/>
        <v>0</v>
      </c>
      <c r="H14" s="40">
        <f t="shared" si="1"/>
        <v>0</v>
      </c>
      <c r="I14" s="41">
        <f t="shared" si="1"/>
        <v>600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  <c r="N14" s="39">
        <f t="shared" si="1"/>
        <v>0</v>
      </c>
      <c r="O14" s="42"/>
      <c r="P14" s="39">
        <f>P15</f>
        <v>0</v>
      </c>
      <c r="Q14" s="39">
        <f>Q15</f>
        <v>0</v>
      </c>
      <c r="R14" s="42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  <c r="IW14" s="43"/>
      <c r="IX14" s="43"/>
      <c r="IY14" s="43"/>
      <c r="IZ14" s="43"/>
      <c r="JA14" s="43"/>
      <c r="JB14" s="43"/>
      <c r="JC14" s="43"/>
      <c r="JD14" s="43"/>
      <c r="JE14" s="43"/>
      <c r="JF14" s="43"/>
    </row>
    <row r="15" spans="1:266" ht="63" customHeight="1" x14ac:dyDescent="0.25">
      <c r="A15" s="36" t="s">
        <v>25</v>
      </c>
      <c r="B15" s="37" t="s">
        <v>26</v>
      </c>
      <c r="C15" s="38" t="s">
        <v>27</v>
      </c>
      <c r="D15" s="38" t="s">
        <v>28</v>
      </c>
      <c r="E15" s="38" t="s">
        <v>22</v>
      </c>
      <c r="F15" s="39">
        <f>G15+H15+I15</f>
        <v>600</v>
      </c>
      <c r="G15" s="39">
        <v>0</v>
      </c>
      <c r="H15" s="40">
        <v>0</v>
      </c>
      <c r="I15" s="41">
        <v>600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42"/>
      <c r="P15" s="39">
        <v>0</v>
      </c>
      <c r="Q15" s="39">
        <v>0</v>
      </c>
      <c r="R15" s="42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  <c r="IW15" s="43"/>
      <c r="IX15" s="43"/>
      <c r="IY15" s="43"/>
      <c r="IZ15" s="43"/>
      <c r="JA15" s="43"/>
      <c r="JB15" s="43"/>
      <c r="JC15" s="43"/>
      <c r="JD15" s="43"/>
      <c r="JE15" s="43"/>
      <c r="JF15" s="43"/>
    </row>
    <row r="16" spans="1:266" ht="30" x14ac:dyDescent="0.25">
      <c r="A16" s="44" t="s">
        <v>29</v>
      </c>
      <c r="B16" s="45" t="s">
        <v>30</v>
      </c>
      <c r="C16" s="46"/>
      <c r="D16" s="46"/>
      <c r="E16" s="46"/>
      <c r="F16" s="47">
        <f t="shared" ref="F16:F47" si="2">SUM(G16:L16)</f>
        <v>87.9</v>
      </c>
      <c r="G16" s="47">
        <f t="shared" ref="G16:N16" si="3">G17</f>
        <v>87.9</v>
      </c>
      <c r="H16" s="40">
        <f t="shared" si="3"/>
        <v>0</v>
      </c>
      <c r="I16" s="41">
        <f t="shared" si="3"/>
        <v>0</v>
      </c>
      <c r="J16" s="47">
        <f t="shared" si="3"/>
        <v>0</v>
      </c>
      <c r="K16" s="47">
        <f t="shared" si="3"/>
        <v>0</v>
      </c>
      <c r="L16" s="47">
        <f t="shared" si="3"/>
        <v>0</v>
      </c>
      <c r="M16" s="47">
        <f t="shared" si="3"/>
        <v>87.9</v>
      </c>
      <c r="N16" s="47">
        <f t="shared" si="3"/>
        <v>87.9</v>
      </c>
      <c r="O16" s="42"/>
      <c r="P16" s="47">
        <f>P17</f>
        <v>87.9</v>
      </c>
      <c r="Q16" s="47">
        <f>Q17</f>
        <v>87.9</v>
      </c>
      <c r="R16" s="42"/>
    </row>
    <row r="17" spans="1:300" s="43" customFormat="1" ht="60" x14ac:dyDescent="0.25">
      <c r="A17" s="44" t="s">
        <v>31</v>
      </c>
      <c r="B17" s="37" t="s">
        <v>32</v>
      </c>
      <c r="C17" s="46" t="s">
        <v>27</v>
      </c>
      <c r="D17" s="46" t="s">
        <v>28</v>
      </c>
      <c r="E17" s="46" t="s">
        <v>22</v>
      </c>
      <c r="F17" s="47">
        <f t="shared" si="2"/>
        <v>87.9</v>
      </c>
      <c r="G17" s="47">
        <v>87.9</v>
      </c>
      <c r="H17" s="40"/>
      <c r="I17" s="41"/>
      <c r="J17" s="47"/>
      <c r="K17" s="47"/>
      <c r="L17" s="47"/>
      <c r="M17" s="47">
        <v>87.9</v>
      </c>
      <c r="N17" s="47">
        <v>87.9</v>
      </c>
      <c r="O17" s="42"/>
      <c r="P17" s="47">
        <v>87.9</v>
      </c>
      <c r="Q17" s="47">
        <v>87.9</v>
      </c>
      <c r="R17" s="42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48"/>
      <c r="JB17" s="48"/>
      <c r="JC17" s="48"/>
      <c r="JD17" s="48"/>
      <c r="JE17" s="48"/>
      <c r="JF17" s="48"/>
      <c r="JG17" s="48"/>
      <c r="JH17" s="48"/>
      <c r="JI17" s="48"/>
      <c r="JJ17" s="48"/>
      <c r="JK17" s="48"/>
      <c r="JL17" s="48"/>
      <c r="JM17" s="48"/>
      <c r="JN17" s="48"/>
      <c r="JO17" s="48"/>
      <c r="JP17" s="48"/>
      <c r="JQ17" s="48"/>
      <c r="JR17" s="48"/>
      <c r="JS17" s="48"/>
      <c r="JT17" s="48"/>
      <c r="JU17" s="48"/>
      <c r="JV17" s="48"/>
      <c r="JW17" s="48"/>
      <c r="JX17" s="48"/>
      <c r="JY17" s="48"/>
      <c r="JZ17" s="48"/>
      <c r="KA17" s="48"/>
      <c r="KB17" s="48"/>
      <c r="KC17" s="48"/>
      <c r="KD17" s="48"/>
      <c r="KE17" s="48"/>
      <c r="KF17" s="48"/>
      <c r="KG17" s="48"/>
      <c r="KH17" s="48"/>
      <c r="KI17" s="48"/>
      <c r="KJ17" s="48"/>
      <c r="KK17" s="48"/>
      <c r="KL17" s="48"/>
      <c r="KM17" s="48"/>
      <c r="KN17" s="48"/>
    </row>
    <row r="18" spans="1:300" s="54" customFormat="1" ht="42.75" x14ac:dyDescent="0.2">
      <c r="A18" s="49" t="s">
        <v>33</v>
      </c>
      <c r="B18" s="30" t="s">
        <v>34</v>
      </c>
      <c r="C18" s="50"/>
      <c r="D18" s="31"/>
      <c r="E18" s="31"/>
      <c r="F18" s="51">
        <f t="shared" si="2"/>
        <v>11324.41</v>
      </c>
      <c r="G18" s="32">
        <f t="shared" ref="G18:N18" si="4">G19+G21+G23+G25+G28+G32+G37+G40</f>
        <v>7728</v>
      </c>
      <c r="H18" s="33">
        <f t="shared" si="4"/>
        <v>1700</v>
      </c>
      <c r="I18" s="34">
        <f t="shared" si="4"/>
        <v>1896.41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3149.6</v>
      </c>
      <c r="N18" s="32">
        <f t="shared" si="4"/>
        <v>3149.6</v>
      </c>
      <c r="O18" s="35">
        <f>O19+O21+O23+O25+O32+O35+O37+O40</f>
        <v>440.82499999999999</v>
      </c>
      <c r="P18" s="32">
        <f>P19+P21+P23+P25+P28+P32+P37+P40</f>
        <v>4445</v>
      </c>
      <c r="Q18" s="32">
        <f>Q19+Q21+Q23+Q25+Q28+Q32+Q37+Q40</f>
        <v>4445</v>
      </c>
      <c r="R18" s="35">
        <f>R19+R21+R23+R25+R32+R35+R37+R40</f>
        <v>440.82499999999999</v>
      </c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  <c r="IW18" s="52"/>
      <c r="IX18" s="52"/>
      <c r="IY18" s="52"/>
      <c r="IZ18" s="52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</row>
    <row r="19" spans="1:300" ht="15" x14ac:dyDescent="0.25">
      <c r="A19" s="44" t="s">
        <v>35</v>
      </c>
      <c r="B19" s="45" t="s">
        <v>36</v>
      </c>
      <c r="C19" s="55"/>
      <c r="D19" s="46"/>
      <c r="E19" s="46"/>
      <c r="F19" s="47">
        <f t="shared" si="2"/>
        <v>3219</v>
      </c>
      <c r="G19" s="47">
        <f t="shared" ref="G19:N19" si="5">G20</f>
        <v>3219</v>
      </c>
      <c r="H19" s="40">
        <f t="shared" si="5"/>
        <v>0</v>
      </c>
      <c r="I19" s="41">
        <f t="shared" si="5"/>
        <v>0</v>
      </c>
      <c r="J19" s="47">
        <f t="shared" si="5"/>
        <v>0</v>
      </c>
      <c r="K19" s="47">
        <f t="shared" si="5"/>
        <v>0</v>
      </c>
      <c r="L19" s="47">
        <f t="shared" si="5"/>
        <v>0</v>
      </c>
      <c r="M19" s="47">
        <f t="shared" si="5"/>
        <v>2843.5</v>
      </c>
      <c r="N19" s="47">
        <f t="shared" si="5"/>
        <v>2843.5</v>
      </c>
      <c r="O19" s="42"/>
      <c r="P19" s="47">
        <f>P20</f>
        <v>3478.9</v>
      </c>
      <c r="Q19" s="47">
        <f>Q20</f>
        <v>3478.9</v>
      </c>
      <c r="R19" s="42"/>
    </row>
    <row r="20" spans="1:300" ht="60" x14ac:dyDescent="0.25">
      <c r="A20" s="56" t="s">
        <v>37</v>
      </c>
      <c r="B20" s="37" t="s">
        <v>38</v>
      </c>
      <c r="C20" s="55">
        <v>200</v>
      </c>
      <c r="D20" s="46" t="s">
        <v>28</v>
      </c>
      <c r="E20" s="46" t="s">
        <v>39</v>
      </c>
      <c r="F20" s="47">
        <f t="shared" si="2"/>
        <v>3219</v>
      </c>
      <c r="G20" s="47">
        <v>3219</v>
      </c>
      <c r="H20" s="40"/>
      <c r="I20" s="41"/>
      <c r="J20" s="47"/>
      <c r="K20" s="47"/>
      <c r="L20" s="47"/>
      <c r="M20" s="47">
        <v>2843.5</v>
      </c>
      <c r="N20" s="47">
        <v>2843.5</v>
      </c>
      <c r="O20" s="42"/>
      <c r="P20" s="47">
        <v>3478.9</v>
      </c>
      <c r="Q20" s="47">
        <v>3478.9</v>
      </c>
      <c r="R20" s="42"/>
    </row>
    <row r="21" spans="1:300" ht="30" x14ac:dyDescent="0.25">
      <c r="A21" s="57" t="s">
        <v>40</v>
      </c>
      <c r="B21" s="45" t="s">
        <v>41</v>
      </c>
      <c r="C21" s="55"/>
      <c r="D21" s="46"/>
      <c r="E21" s="46"/>
      <c r="F21" s="47">
        <f t="shared" si="2"/>
        <v>300</v>
      </c>
      <c r="G21" s="47">
        <f t="shared" ref="G21:N21" si="6">G22</f>
        <v>150</v>
      </c>
      <c r="H21" s="40">
        <f t="shared" si="6"/>
        <v>0</v>
      </c>
      <c r="I21" s="41">
        <f t="shared" si="6"/>
        <v>150</v>
      </c>
      <c r="J21" s="47">
        <f t="shared" si="6"/>
        <v>0</v>
      </c>
      <c r="K21" s="47">
        <f t="shared" si="6"/>
        <v>0</v>
      </c>
      <c r="L21" s="47">
        <f t="shared" si="6"/>
        <v>0</v>
      </c>
      <c r="M21" s="47">
        <f t="shared" si="6"/>
        <v>0</v>
      </c>
      <c r="N21" s="47">
        <f t="shared" si="6"/>
        <v>0</v>
      </c>
      <c r="O21" s="42"/>
      <c r="P21" s="47">
        <f>P22</f>
        <v>292.7</v>
      </c>
      <c r="Q21" s="47">
        <f>Q22</f>
        <v>292.7</v>
      </c>
      <c r="R21" s="42"/>
    </row>
    <row r="22" spans="1:300" ht="60" x14ac:dyDescent="0.25">
      <c r="A22" s="56" t="s">
        <v>42</v>
      </c>
      <c r="B22" s="37" t="s">
        <v>43</v>
      </c>
      <c r="C22" s="55">
        <v>200</v>
      </c>
      <c r="D22" s="46" t="s">
        <v>28</v>
      </c>
      <c r="E22" s="46" t="s">
        <v>39</v>
      </c>
      <c r="F22" s="47">
        <f t="shared" si="2"/>
        <v>300</v>
      </c>
      <c r="G22" s="47">
        <v>150</v>
      </c>
      <c r="H22" s="40"/>
      <c r="I22" s="41">
        <v>150</v>
      </c>
      <c r="J22" s="47"/>
      <c r="K22" s="47"/>
      <c r="L22" s="47"/>
      <c r="M22" s="47">
        <v>0</v>
      </c>
      <c r="N22" s="47">
        <v>0</v>
      </c>
      <c r="O22" s="42"/>
      <c r="P22" s="47">
        <v>292.7</v>
      </c>
      <c r="Q22" s="47">
        <v>292.7</v>
      </c>
      <c r="R22" s="42"/>
    </row>
    <row r="23" spans="1:300" ht="30" x14ac:dyDescent="0.25">
      <c r="A23" s="44" t="s">
        <v>44</v>
      </c>
      <c r="B23" s="45" t="s">
        <v>45</v>
      </c>
      <c r="C23" s="55"/>
      <c r="D23" s="46"/>
      <c r="E23" s="46"/>
      <c r="F23" s="47">
        <f t="shared" si="2"/>
        <v>100</v>
      </c>
      <c r="G23" s="47">
        <f t="shared" ref="G23:N23" si="7">G24</f>
        <v>100</v>
      </c>
      <c r="H23" s="40">
        <f t="shared" si="7"/>
        <v>0</v>
      </c>
      <c r="I23" s="41">
        <f t="shared" si="7"/>
        <v>0</v>
      </c>
      <c r="J23" s="47">
        <f t="shared" si="7"/>
        <v>0</v>
      </c>
      <c r="K23" s="47">
        <f t="shared" si="7"/>
        <v>0</v>
      </c>
      <c r="L23" s="47">
        <f t="shared" si="7"/>
        <v>0</v>
      </c>
      <c r="M23" s="47">
        <f t="shared" si="7"/>
        <v>0</v>
      </c>
      <c r="N23" s="47">
        <f t="shared" si="7"/>
        <v>0</v>
      </c>
      <c r="O23" s="42"/>
      <c r="P23" s="47">
        <f>P24</f>
        <v>250</v>
      </c>
      <c r="Q23" s="47">
        <f>Q24</f>
        <v>250</v>
      </c>
      <c r="R23" s="42"/>
    </row>
    <row r="24" spans="1:300" ht="60" x14ac:dyDescent="0.25">
      <c r="A24" s="56" t="s">
        <v>46</v>
      </c>
      <c r="B24" s="37" t="s">
        <v>47</v>
      </c>
      <c r="C24" s="55">
        <v>200</v>
      </c>
      <c r="D24" s="46" t="s">
        <v>28</v>
      </c>
      <c r="E24" s="46" t="s">
        <v>39</v>
      </c>
      <c r="F24" s="47">
        <f t="shared" si="2"/>
        <v>100</v>
      </c>
      <c r="G24" s="47">
        <v>100</v>
      </c>
      <c r="H24" s="40"/>
      <c r="I24" s="41"/>
      <c r="J24" s="47"/>
      <c r="K24" s="47"/>
      <c r="L24" s="47"/>
      <c r="M24" s="47">
        <v>0</v>
      </c>
      <c r="N24" s="47">
        <v>0</v>
      </c>
      <c r="O24" s="42"/>
      <c r="P24" s="47">
        <v>250</v>
      </c>
      <c r="Q24" s="47">
        <v>250</v>
      </c>
      <c r="R24" s="42"/>
    </row>
    <row r="25" spans="1:300" ht="30" x14ac:dyDescent="0.25">
      <c r="A25" s="44" t="s">
        <v>48</v>
      </c>
      <c r="B25" s="45" t="s">
        <v>49</v>
      </c>
      <c r="C25" s="55"/>
      <c r="D25" s="46"/>
      <c r="E25" s="46"/>
      <c r="F25" s="47">
        <f t="shared" si="2"/>
        <v>2700</v>
      </c>
      <c r="G25" s="47">
        <f>G26+G27</f>
        <v>500</v>
      </c>
      <c r="H25" s="40">
        <f>H26+H27</f>
        <v>1200</v>
      </c>
      <c r="I25" s="41">
        <f>I26+I27+I31</f>
        <v>1000</v>
      </c>
      <c r="J25" s="47">
        <f>J26+J27</f>
        <v>0</v>
      </c>
      <c r="K25" s="47">
        <f>K26+K27</f>
        <v>0</v>
      </c>
      <c r="L25" s="47">
        <f>L26+L27</f>
        <v>0</v>
      </c>
      <c r="M25" s="47">
        <f>M26+M27</f>
        <v>182.7</v>
      </c>
      <c r="N25" s="47">
        <f>N26+N27</f>
        <v>182.7</v>
      </c>
      <c r="O25" s="42"/>
      <c r="P25" s="47">
        <f>P26+P27</f>
        <v>300</v>
      </c>
      <c r="Q25" s="47">
        <f>Q26+Q27</f>
        <v>300</v>
      </c>
      <c r="R25" s="42"/>
    </row>
    <row r="26" spans="1:300" ht="56.25" customHeight="1" x14ac:dyDescent="0.25">
      <c r="A26" s="56" t="s">
        <v>50</v>
      </c>
      <c r="B26" s="37" t="s">
        <v>51</v>
      </c>
      <c r="C26" s="55">
        <v>200</v>
      </c>
      <c r="D26" s="46" t="s">
        <v>28</v>
      </c>
      <c r="E26" s="46" t="s">
        <v>39</v>
      </c>
      <c r="F26" s="47">
        <f t="shared" si="2"/>
        <v>2700</v>
      </c>
      <c r="G26" s="47">
        <v>500</v>
      </c>
      <c r="H26" s="40">
        <v>1200</v>
      </c>
      <c r="I26" s="41">
        <v>1000</v>
      </c>
      <c r="J26" s="47"/>
      <c r="K26" s="47"/>
      <c r="L26" s="47"/>
      <c r="M26" s="47">
        <v>182.7</v>
      </c>
      <c r="N26" s="47">
        <v>182.7</v>
      </c>
      <c r="O26" s="42"/>
      <c r="P26" s="47">
        <v>300</v>
      </c>
      <c r="Q26" s="47">
        <v>300</v>
      </c>
      <c r="R26" s="42"/>
    </row>
    <row r="27" spans="1:300" ht="45" hidden="1" x14ac:dyDescent="0.25">
      <c r="A27" s="44" t="s">
        <v>52</v>
      </c>
      <c r="B27" s="45" t="s">
        <v>53</v>
      </c>
      <c r="C27" s="55">
        <v>200</v>
      </c>
      <c r="D27" s="46" t="s">
        <v>28</v>
      </c>
      <c r="E27" s="46" t="s">
        <v>39</v>
      </c>
      <c r="F27" s="47">
        <f t="shared" si="2"/>
        <v>0</v>
      </c>
      <c r="G27" s="58"/>
      <c r="H27" s="59"/>
      <c r="I27" s="60"/>
      <c r="J27" s="58"/>
      <c r="K27" s="58"/>
      <c r="L27" s="58"/>
      <c r="M27" s="58"/>
      <c r="N27" s="58"/>
      <c r="O27" s="61"/>
      <c r="P27" s="58"/>
      <c r="Q27" s="58"/>
      <c r="R27" s="61"/>
    </row>
    <row r="28" spans="1:300" ht="30" hidden="1" x14ac:dyDescent="0.25">
      <c r="A28" s="57" t="s">
        <v>54</v>
      </c>
      <c r="B28" s="45" t="s">
        <v>55</v>
      </c>
      <c r="C28" s="55"/>
      <c r="D28" s="46"/>
      <c r="E28" s="46"/>
      <c r="F28" s="47">
        <f t="shared" si="2"/>
        <v>0</v>
      </c>
      <c r="G28" s="47">
        <f t="shared" ref="G28:N28" si="8">G29</f>
        <v>0</v>
      </c>
      <c r="H28" s="40">
        <f t="shared" si="8"/>
        <v>0</v>
      </c>
      <c r="I28" s="41">
        <f t="shared" si="8"/>
        <v>0</v>
      </c>
      <c r="J28" s="47">
        <f t="shared" si="8"/>
        <v>0</v>
      </c>
      <c r="K28" s="47">
        <f t="shared" si="8"/>
        <v>0</v>
      </c>
      <c r="L28" s="47">
        <f t="shared" si="8"/>
        <v>0</v>
      </c>
      <c r="M28" s="47">
        <f t="shared" si="8"/>
        <v>0</v>
      </c>
      <c r="N28" s="47">
        <f t="shared" si="8"/>
        <v>0</v>
      </c>
      <c r="O28" s="42"/>
      <c r="P28" s="47">
        <f>P29</f>
        <v>0</v>
      </c>
      <c r="Q28" s="47">
        <f>Q29</f>
        <v>0</v>
      </c>
      <c r="R28" s="42"/>
    </row>
    <row r="29" spans="1:300" ht="60" hidden="1" x14ac:dyDescent="0.25">
      <c r="A29" s="56" t="s">
        <v>56</v>
      </c>
      <c r="B29" s="37" t="s">
        <v>57</v>
      </c>
      <c r="C29" s="55">
        <v>200</v>
      </c>
      <c r="D29" s="46" t="s">
        <v>28</v>
      </c>
      <c r="E29" s="46" t="s">
        <v>39</v>
      </c>
      <c r="F29" s="47">
        <f t="shared" si="2"/>
        <v>0</v>
      </c>
      <c r="G29" s="47"/>
      <c r="H29" s="40"/>
      <c r="I29" s="41"/>
      <c r="J29" s="47"/>
      <c r="K29" s="47"/>
      <c r="L29" s="47"/>
      <c r="M29" s="47"/>
      <c r="N29" s="47"/>
      <c r="O29" s="42"/>
      <c r="P29" s="47"/>
      <c r="Q29" s="47"/>
      <c r="R29" s="42"/>
    </row>
    <row r="30" spans="1:300" ht="45" hidden="1" x14ac:dyDescent="0.25">
      <c r="A30" s="56" t="s">
        <v>52</v>
      </c>
      <c r="B30" s="37" t="s">
        <v>53</v>
      </c>
      <c r="C30" s="55">
        <v>200</v>
      </c>
      <c r="D30" s="46" t="s">
        <v>28</v>
      </c>
      <c r="E30" s="46" t="s">
        <v>39</v>
      </c>
      <c r="F30" s="47">
        <f t="shared" si="2"/>
        <v>0</v>
      </c>
      <c r="G30" s="47">
        <v>0</v>
      </c>
      <c r="H30" s="40">
        <v>0</v>
      </c>
      <c r="I30" s="41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2"/>
      <c r="P30" s="47">
        <v>0</v>
      </c>
      <c r="Q30" s="47">
        <v>0</v>
      </c>
      <c r="R30" s="42"/>
    </row>
    <row r="31" spans="1:300" ht="75" hidden="1" x14ac:dyDescent="0.25">
      <c r="A31" s="57" t="s">
        <v>58</v>
      </c>
      <c r="B31" s="37" t="s">
        <v>59</v>
      </c>
      <c r="C31" s="55">
        <v>200</v>
      </c>
      <c r="D31" s="46" t="s">
        <v>28</v>
      </c>
      <c r="E31" s="46" t="s">
        <v>39</v>
      </c>
      <c r="F31" s="47">
        <f t="shared" si="2"/>
        <v>0</v>
      </c>
      <c r="G31" s="47">
        <v>0</v>
      </c>
      <c r="H31" s="40"/>
      <c r="I31" s="41">
        <v>0</v>
      </c>
      <c r="J31" s="47"/>
      <c r="K31" s="47"/>
      <c r="L31" s="47"/>
      <c r="M31" s="47">
        <v>0</v>
      </c>
      <c r="N31" s="47"/>
      <c r="O31" s="42"/>
      <c r="P31" s="47">
        <v>0</v>
      </c>
      <c r="Q31" s="47"/>
      <c r="R31" s="42"/>
    </row>
    <row r="32" spans="1:300" ht="30" x14ac:dyDescent="0.25">
      <c r="A32" s="57" t="s">
        <v>60</v>
      </c>
      <c r="B32" s="45" t="s">
        <v>61</v>
      </c>
      <c r="C32" s="55"/>
      <c r="D32" s="46"/>
      <c r="E32" s="46"/>
      <c r="F32" s="62">
        <f t="shared" si="2"/>
        <v>1746.41</v>
      </c>
      <c r="G32" s="47">
        <f>G33</f>
        <v>500</v>
      </c>
      <c r="H32" s="40">
        <f>H33</f>
        <v>500</v>
      </c>
      <c r="I32" s="41">
        <f>I33+I34</f>
        <v>746.41000000000008</v>
      </c>
      <c r="J32" s="47">
        <f>J33</f>
        <v>0</v>
      </c>
      <c r="K32" s="47">
        <f>K33</f>
        <v>0</v>
      </c>
      <c r="L32" s="47">
        <f>L33</f>
        <v>0</v>
      </c>
      <c r="M32" s="47">
        <f>M33</f>
        <v>0</v>
      </c>
      <c r="N32" s="47">
        <f>N33</f>
        <v>0</v>
      </c>
      <c r="O32" s="42">
        <f>O33+O34</f>
        <v>440.82499999999999</v>
      </c>
      <c r="P32" s="47">
        <f>P33</f>
        <v>0</v>
      </c>
      <c r="Q32" s="47">
        <f>Q33</f>
        <v>0</v>
      </c>
      <c r="R32" s="42">
        <f>R33+R34</f>
        <v>440.82499999999999</v>
      </c>
    </row>
    <row r="33" spans="1:300" ht="60" x14ac:dyDescent="0.25">
      <c r="A33" s="44" t="s">
        <v>62</v>
      </c>
      <c r="B33" s="37" t="s">
        <v>63</v>
      </c>
      <c r="C33" s="55">
        <v>200</v>
      </c>
      <c r="D33" s="46" t="s">
        <v>28</v>
      </c>
      <c r="E33" s="46" t="s">
        <v>34</v>
      </c>
      <c r="F33" s="47">
        <f t="shared" si="2"/>
        <v>1300</v>
      </c>
      <c r="G33" s="47">
        <v>500</v>
      </c>
      <c r="H33" s="40">
        <v>500</v>
      </c>
      <c r="I33" s="41">
        <v>300</v>
      </c>
      <c r="J33" s="47"/>
      <c r="K33" s="47"/>
      <c r="L33" s="47"/>
      <c r="M33" s="47">
        <v>0</v>
      </c>
      <c r="N33" s="47">
        <v>0</v>
      </c>
      <c r="O33" s="42"/>
      <c r="P33" s="47">
        <v>0</v>
      </c>
      <c r="Q33" s="47">
        <v>0</v>
      </c>
      <c r="R33" s="42"/>
    </row>
    <row r="34" spans="1:300" ht="75" x14ac:dyDescent="0.25">
      <c r="A34" s="56" t="s">
        <v>64</v>
      </c>
      <c r="B34" s="37" t="s">
        <v>65</v>
      </c>
      <c r="C34" s="55">
        <v>200</v>
      </c>
      <c r="D34" s="46" t="s">
        <v>28</v>
      </c>
      <c r="E34" s="46" t="s">
        <v>34</v>
      </c>
      <c r="F34" s="62">
        <f t="shared" si="2"/>
        <v>446.41</v>
      </c>
      <c r="G34" s="47">
        <v>0</v>
      </c>
      <c r="H34" s="40"/>
      <c r="I34" s="41">
        <v>446.41</v>
      </c>
      <c r="J34" s="47"/>
      <c r="K34" s="47"/>
      <c r="L34" s="47"/>
      <c r="M34" s="47">
        <v>0</v>
      </c>
      <c r="N34" s="47"/>
      <c r="O34" s="41">
        <v>440.82499999999999</v>
      </c>
      <c r="P34" s="47">
        <v>0</v>
      </c>
      <c r="Q34" s="47"/>
      <c r="R34" s="41">
        <v>440.82499999999999</v>
      </c>
    </row>
    <row r="35" spans="1:300" ht="45" hidden="1" x14ac:dyDescent="0.25">
      <c r="A35" s="63" t="s">
        <v>66</v>
      </c>
      <c r="B35" s="37" t="s">
        <v>67</v>
      </c>
      <c r="C35" s="55"/>
      <c r="D35" s="46"/>
      <c r="E35" s="46"/>
      <c r="F35" s="47">
        <f t="shared" si="2"/>
        <v>0</v>
      </c>
      <c r="G35" s="47">
        <v>0</v>
      </c>
      <c r="H35" s="40">
        <v>0</v>
      </c>
      <c r="I35" s="41">
        <v>0</v>
      </c>
      <c r="J35" s="47">
        <v>0</v>
      </c>
      <c r="K35" s="47">
        <v>0</v>
      </c>
      <c r="L35" s="47">
        <v>0</v>
      </c>
      <c r="M35" s="47">
        <f>SUM(P35:U35)</f>
        <v>0</v>
      </c>
      <c r="N35" s="47">
        <f>SUM(Q35:V35)</f>
        <v>0</v>
      </c>
      <c r="O35" s="42"/>
      <c r="P35" s="47">
        <f>P36</f>
        <v>0</v>
      </c>
      <c r="Q35" s="47">
        <f>Q36</f>
        <v>0</v>
      </c>
      <c r="R35" s="42"/>
    </row>
    <row r="36" spans="1:300" ht="45" hidden="1" x14ac:dyDescent="0.25">
      <c r="A36" s="63" t="s">
        <v>68</v>
      </c>
      <c r="B36" s="37" t="s">
        <v>69</v>
      </c>
      <c r="C36" s="55">
        <v>200</v>
      </c>
      <c r="D36" s="46" t="s">
        <v>28</v>
      </c>
      <c r="E36" s="46" t="s">
        <v>34</v>
      </c>
      <c r="F36" s="47">
        <f t="shared" si="2"/>
        <v>0</v>
      </c>
      <c r="G36" s="47">
        <v>0</v>
      </c>
      <c r="H36" s="40">
        <v>0</v>
      </c>
      <c r="I36" s="41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2"/>
      <c r="P36" s="47">
        <v>0</v>
      </c>
      <c r="Q36" s="47">
        <v>0</v>
      </c>
      <c r="R36" s="42"/>
    </row>
    <row r="37" spans="1:300" ht="45" x14ac:dyDescent="0.25">
      <c r="A37" s="57" t="s">
        <v>70</v>
      </c>
      <c r="B37" s="45" t="s">
        <v>71</v>
      </c>
      <c r="C37" s="64"/>
      <c r="D37" s="46"/>
      <c r="E37" s="64"/>
      <c r="F37" s="47">
        <f t="shared" si="2"/>
        <v>123.4</v>
      </c>
      <c r="G37" s="47">
        <f t="shared" ref="G37:N37" si="9">G39</f>
        <v>123.4</v>
      </c>
      <c r="H37" s="40">
        <f t="shared" si="9"/>
        <v>0</v>
      </c>
      <c r="I37" s="41">
        <f t="shared" si="9"/>
        <v>0</v>
      </c>
      <c r="J37" s="47">
        <f t="shared" si="9"/>
        <v>0</v>
      </c>
      <c r="K37" s="47">
        <f t="shared" si="9"/>
        <v>0</v>
      </c>
      <c r="L37" s="47">
        <f t="shared" si="9"/>
        <v>0</v>
      </c>
      <c r="M37" s="47">
        <f t="shared" si="9"/>
        <v>123.4</v>
      </c>
      <c r="N37" s="47">
        <f t="shared" si="9"/>
        <v>123.4</v>
      </c>
      <c r="O37" s="42"/>
      <c r="P37" s="47">
        <f>P39</f>
        <v>123.4</v>
      </c>
      <c r="Q37" s="47">
        <f>Q39</f>
        <v>123.4</v>
      </c>
      <c r="R37" s="42"/>
    </row>
    <row r="38" spans="1:300" ht="75" hidden="1" x14ac:dyDescent="0.25">
      <c r="A38" s="44" t="s">
        <v>72</v>
      </c>
      <c r="B38" s="37" t="s">
        <v>73</v>
      </c>
      <c r="C38" s="55">
        <v>200</v>
      </c>
      <c r="D38" s="38" t="s">
        <v>28</v>
      </c>
      <c r="E38" s="46" t="s">
        <v>39</v>
      </c>
      <c r="F38" s="47">
        <f t="shared" si="2"/>
        <v>0</v>
      </c>
      <c r="G38" s="47"/>
      <c r="H38" s="40"/>
      <c r="I38" s="41"/>
      <c r="J38" s="47"/>
      <c r="K38" s="47"/>
      <c r="L38" s="47"/>
      <c r="M38" s="47"/>
      <c r="N38" s="47"/>
      <c r="O38" s="42"/>
      <c r="P38" s="47"/>
      <c r="Q38" s="47"/>
      <c r="R38" s="42"/>
    </row>
    <row r="39" spans="1:300" ht="77.25" x14ac:dyDescent="0.25">
      <c r="A39" s="65" t="s">
        <v>74</v>
      </c>
      <c r="B39" s="37" t="s">
        <v>75</v>
      </c>
      <c r="C39" s="55">
        <v>200</v>
      </c>
      <c r="D39" s="38" t="s">
        <v>28</v>
      </c>
      <c r="E39" s="46" t="s">
        <v>39</v>
      </c>
      <c r="F39" s="47">
        <f t="shared" si="2"/>
        <v>123.4</v>
      </c>
      <c r="G39" s="47">
        <v>123.4</v>
      </c>
      <c r="H39" s="40"/>
      <c r="I39" s="41"/>
      <c r="J39" s="47"/>
      <c r="K39" s="47"/>
      <c r="L39" s="47"/>
      <c r="M39" s="47">
        <v>123.4</v>
      </c>
      <c r="N39" s="47">
        <v>123.4</v>
      </c>
      <c r="O39" s="42"/>
      <c r="P39" s="47">
        <v>123.4</v>
      </c>
      <c r="Q39" s="47">
        <v>123.4</v>
      </c>
      <c r="R39" s="42"/>
    </row>
    <row r="40" spans="1:300" ht="30" x14ac:dyDescent="0.25">
      <c r="A40" s="66" t="s">
        <v>76</v>
      </c>
      <c r="B40" s="45" t="s">
        <v>77</v>
      </c>
      <c r="C40" s="55"/>
      <c r="D40" s="38"/>
      <c r="E40" s="46"/>
      <c r="F40" s="47">
        <f t="shared" si="2"/>
        <v>3135.6</v>
      </c>
      <c r="G40" s="47">
        <f t="shared" ref="G40:N40" si="10">G41+G42</f>
        <v>3135.6</v>
      </c>
      <c r="H40" s="40">
        <f t="shared" si="10"/>
        <v>0</v>
      </c>
      <c r="I40" s="41">
        <f t="shared" si="10"/>
        <v>0</v>
      </c>
      <c r="J40" s="47">
        <f t="shared" si="10"/>
        <v>0</v>
      </c>
      <c r="K40" s="47">
        <f t="shared" si="10"/>
        <v>0</v>
      </c>
      <c r="L40" s="47">
        <f t="shared" si="10"/>
        <v>0</v>
      </c>
      <c r="M40" s="47">
        <f t="shared" si="10"/>
        <v>0</v>
      </c>
      <c r="N40" s="47">
        <f t="shared" si="10"/>
        <v>0</v>
      </c>
      <c r="O40" s="42"/>
      <c r="P40" s="47">
        <f>P41+P42</f>
        <v>0</v>
      </c>
      <c r="Q40" s="47">
        <f>Q41+Q42</f>
        <v>0</v>
      </c>
      <c r="R40" s="42"/>
    </row>
    <row r="41" spans="1:300" ht="77.25" x14ac:dyDescent="0.25">
      <c r="A41" s="67" t="s">
        <v>78</v>
      </c>
      <c r="B41" s="45" t="s">
        <v>79</v>
      </c>
      <c r="C41" s="55">
        <v>200</v>
      </c>
      <c r="D41" s="38" t="s">
        <v>28</v>
      </c>
      <c r="E41" s="46" t="s">
        <v>39</v>
      </c>
      <c r="F41" s="47">
        <f t="shared" si="2"/>
        <v>66</v>
      </c>
      <c r="G41" s="47">
        <v>66</v>
      </c>
      <c r="H41" s="40"/>
      <c r="I41" s="41"/>
      <c r="J41" s="47"/>
      <c r="K41" s="47"/>
      <c r="L41" s="47"/>
      <c r="M41" s="47">
        <v>0</v>
      </c>
      <c r="N41" s="47">
        <v>0</v>
      </c>
      <c r="O41" s="42"/>
      <c r="P41" s="47">
        <v>0</v>
      </c>
      <c r="Q41" s="47">
        <v>0</v>
      </c>
      <c r="R41" s="42"/>
    </row>
    <row r="42" spans="1:300" ht="75" x14ac:dyDescent="0.25">
      <c r="A42" s="56" t="s">
        <v>80</v>
      </c>
      <c r="B42" s="37" t="s">
        <v>81</v>
      </c>
      <c r="C42" s="55">
        <v>200</v>
      </c>
      <c r="D42" s="38" t="s">
        <v>28</v>
      </c>
      <c r="E42" s="46" t="s">
        <v>39</v>
      </c>
      <c r="F42" s="47">
        <f t="shared" si="2"/>
        <v>3069.6</v>
      </c>
      <c r="G42" s="47">
        <v>3069.6</v>
      </c>
      <c r="H42" s="40"/>
      <c r="I42" s="41"/>
      <c r="J42" s="47"/>
      <c r="K42" s="47"/>
      <c r="L42" s="47"/>
      <c r="M42" s="47">
        <v>0</v>
      </c>
      <c r="N42" s="47">
        <v>0</v>
      </c>
      <c r="O42" s="42"/>
      <c r="P42" s="47">
        <v>0</v>
      </c>
      <c r="Q42" s="47">
        <v>0</v>
      </c>
      <c r="R42" s="42"/>
    </row>
    <row r="43" spans="1:300" s="53" customFormat="1" ht="57" x14ac:dyDescent="0.2">
      <c r="A43" s="68" t="s">
        <v>82</v>
      </c>
      <c r="B43" s="30" t="s">
        <v>83</v>
      </c>
      <c r="C43" s="31"/>
      <c r="D43" s="31"/>
      <c r="E43" s="31"/>
      <c r="F43" s="32">
        <f t="shared" si="2"/>
        <v>308.5</v>
      </c>
      <c r="G43" s="32">
        <f t="shared" ref="G43:N43" si="11">G44+G46+G49</f>
        <v>300</v>
      </c>
      <c r="H43" s="33">
        <f t="shared" si="11"/>
        <v>0</v>
      </c>
      <c r="I43" s="34">
        <f t="shared" si="11"/>
        <v>8.5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300</v>
      </c>
      <c r="N43" s="32">
        <f t="shared" si="11"/>
        <v>300</v>
      </c>
      <c r="O43" s="35"/>
      <c r="P43" s="32">
        <f>P44+P46+P49</f>
        <v>300</v>
      </c>
      <c r="Q43" s="32">
        <f>Q44+Q46+Q49</f>
        <v>300</v>
      </c>
      <c r="R43" s="35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  <c r="IT43" s="69"/>
      <c r="IU43" s="69"/>
      <c r="IV43" s="69"/>
      <c r="IW43" s="69"/>
      <c r="IX43" s="69"/>
      <c r="IY43" s="69"/>
      <c r="IZ43" s="69"/>
      <c r="JA43" s="69"/>
      <c r="JB43" s="69"/>
      <c r="JC43" s="69"/>
      <c r="JD43" s="69"/>
      <c r="JE43" s="69"/>
      <c r="JF43" s="69"/>
    </row>
    <row r="44" spans="1:300" ht="45" x14ac:dyDescent="0.25">
      <c r="A44" s="70" t="s">
        <v>84</v>
      </c>
      <c r="B44" s="45" t="s">
        <v>85</v>
      </c>
      <c r="C44" s="46"/>
      <c r="D44" s="46"/>
      <c r="E44" s="46"/>
      <c r="F44" s="47">
        <f t="shared" si="2"/>
        <v>100</v>
      </c>
      <c r="G44" s="47">
        <f t="shared" ref="G44:N44" si="12">G45</f>
        <v>100</v>
      </c>
      <c r="H44" s="40">
        <f t="shared" si="12"/>
        <v>0</v>
      </c>
      <c r="I44" s="41">
        <f t="shared" si="12"/>
        <v>0</v>
      </c>
      <c r="J44" s="47">
        <f t="shared" si="12"/>
        <v>0</v>
      </c>
      <c r="K44" s="47">
        <f t="shared" si="12"/>
        <v>0</v>
      </c>
      <c r="L44" s="47">
        <f t="shared" si="12"/>
        <v>0</v>
      </c>
      <c r="M44" s="47">
        <f t="shared" si="12"/>
        <v>100</v>
      </c>
      <c r="N44" s="47">
        <f t="shared" si="12"/>
        <v>100</v>
      </c>
      <c r="O44" s="42"/>
      <c r="P44" s="47">
        <f>P45</f>
        <v>100</v>
      </c>
      <c r="Q44" s="47">
        <f>Q45</f>
        <v>100</v>
      </c>
      <c r="R44" s="42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  <c r="IR44" s="71"/>
      <c r="IS44" s="71"/>
      <c r="IT44" s="71"/>
      <c r="IU44" s="71"/>
      <c r="IV44" s="71"/>
      <c r="IW44" s="71"/>
      <c r="IX44" s="71"/>
      <c r="IY44" s="71"/>
      <c r="IZ44" s="71"/>
      <c r="JA44" s="71"/>
      <c r="JB44" s="71"/>
      <c r="JC44" s="71"/>
      <c r="JD44" s="71"/>
      <c r="JE44" s="71"/>
      <c r="JF44" s="71"/>
    </row>
    <row r="45" spans="1:300" ht="60" x14ac:dyDescent="0.25">
      <c r="A45" s="70" t="s">
        <v>86</v>
      </c>
      <c r="B45" s="45" t="s">
        <v>87</v>
      </c>
      <c r="C45" s="46" t="s">
        <v>27</v>
      </c>
      <c r="D45" s="46" t="s">
        <v>39</v>
      </c>
      <c r="E45" s="46" t="s">
        <v>88</v>
      </c>
      <c r="F45" s="47">
        <f t="shared" si="2"/>
        <v>100</v>
      </c>
      <c r="G45" s="47">
        <v>100</v>
      </c>
      <c r="H45" s="40"/>
      <c r="I45" s="41"/>
      <c r="J45" s="47"/>
      <c r="K45" s="47"/>
      <c r="L45" s="47"/>
      <c r="M45" s="47">
        <v>100</v>
      </c>
      <c r="N45" s="47">
        <v>100</v>
      </c>
      <c r="O45" s="42"/>
      <c r="P45" s="47">
        <v>100</v>
      </c>
      <c r="Q45" s="47">
        <v>100</v>
      </c>
      <c r="R45" s="42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  <c r="IR45" s="71"/>
      <c r="IS45" s="71"/>
      <c r="IT45" s="71"/>
      <c r="IU45" s="71"/>
      <c r="IV45" s="71"/>
      <c r="IW45" s="71"/>
      <c r="IX45" s="71"/>
      <c r="IY45" s="71"/>
      <c r="IZ45" s="71"/>
      <c r="JA45" s="71"/>
      <c r="JB45" s="71"/>
      <c r="JC45" s="71"/>
      <c r="JD45" s="71"/>
      <c r="JE45" s="71"/>
      <c r="JF45" s="71"/>
    </row>
    <row r="46" spans="1:300" s="71" customFormat="1" ht="45" x14ac:dyDescent="0.25">
      <c r="A46" s="70" t="s">
        <v>89</v>
      </c>
      <c r="B46" s="45" t="s">
        <v>90</v>
      </c>
      <c r="C46" s="46"/>
      <c r="D46" s="46"/>
      <c r="E46" s="46"/>
      <c r="F46" s="47">
        <f t="shared" si="2"/>
        <v>108.5</v>
      </c>
      <c r="G46" s="47">
        <f>G47</f>
        <v>100</v>
      </c>
      <c r="H46" s="40">
        <f>H47</f>
        <v>0</v>
      </c>
      <c r="I46" s="41">
        <f>I47+I48</f>
        <v>8.5</v>
      </c>
      <c r="J46" s="47">
        <f>J47</f>
        <v>0</v>
      </c>
      <c r="K46" s="47">
        <f>K47</f>
        <v>0</v>
      </c>
      <c r="L46" s="47">
        <f>L47</f>
        <v>0</v>
      </c>
      <c r="M46" s="47">
        <f>M47</f>
        <v>100</v>
      </c>
      <c r="N46" s="47">
        <f>N47</f>
        <v>100</v>
      </c>
      <c r="O46" s="42"/>
      <c r="P46" s="47">
        <f>P47</f>
        <v>100</v>
      </c>
      <c r="Q46" s="47">
        <f>Q47</f>
        <v>100</v>
      </c>
      <c r="R46" s="42"/>
      <c r="S46" s="72"/>
      <c r="JG46" s="48"/>
      <c r="JH46" s="48"/>
      <c r="JI46" s="48"/>
      <c r="JJ46" s="48"/>
      <c r="JK46" s="48"/>
      <c r="JL46" s="48"/>
      <c r="JM46" s="48"/>
      <c r="JN46" s="48"/>
      <c r="JO46" s="48"/>
      <c r="JP46" s="48"/>
      <c r="JQ46" s="48"/>
      <c r="JR46" s="48"/>
      <c r="JS46" s="48"/>
      <c r="JT46" s="48"/>
      <c r="JU46" s="48"/>
      <c r="JV46" s="48"/>
      <c r="JW46" s="48"/>
      <c r="JX46" s="48"/>
      <c r="JY46" s="48"/>
      <c r="JZ46" s="48"/>
      <c r="KA46" s="48"/>
      <c r="KB46" s="48"/>
      <c r="KC46" s="48"/>
      <c r="KD46" s="48"/>
      <c r="KE46" s="48"/>
      <c r="KF46" s="48"/>
      <c r="KG46" s="48"/>
      <c r="KH46" s="48"/>
      <c r="KI46" s="48"/>
      <c r="KJ46" s="48"/>
      <c r="KK46" s="48"/>
      <c r="KL46" s="48"/>
      <c r="KM46" s="48"/>
      <c r="KN46" s="48"/>
    </row>
    <row r="47" spans="1:300" s="71" customFormat="1" ht="60" x14ac:dyDescent="0.25">
      <c r="A47" s="70" t="s">
        <v>91</v>
      </c>
      <c r="B47" s="45" t="s">
        <v>92</v>
      </c>
      <c r="C47" s="46" t="s">
        <v>27</v>
      </c>
      <c r="D47" s="46" t="s">
        <v>39</v>
      </c>
      <c r="E47" s="46" t="s">
        <v>88</v>
      </c>
      <c r="F47" s="47">
        <f t="shared" si="2"/>
        <v>100</v>
      </c>
      <c r="G47" s="47">
        <v>100</v>
      </c>
      <c r="H47" s="40"/>
      <c r="I47" s="41"/>
      <c r="J47" s="47"/>
      <c r="K47" s="47"/>
      <c r="L47" s="47"/>
      <c r="M47" s="47">
        <v>100</v>
      </c>
      <c r="N47" s="47">
        <v>100</v>
      </c>
      <c r="O47" s="42"/>
      <c r="P47" s="47">
        <v>100</v>
      </c>
      <c r="Q47" s="47">
        <v>100</v>
      </c>
      <c r="R47" s="42"/>
      <c r="S47" s="72"/>
      <c r="JG47" s="48"/>
      <c r="JH47" s="48"/>
      <c r="JI47" s="48"/>
      <c r="JJ47" s="48"/>
      <c r="JK47" s="48"/>
      <c r="JL47" s="48"/>
      <c r="JM47" s="48"/>
      <c r="JN47" s="48"/>
      <c r="JO47" s="48"/>
      <c r="JP47" s="48"/>
      <c r="JQ47" s="48"/>
      <c r="JR47" s="48"/>
      <c r="JS47" s="48"/>
      <c r="JT47" s="48"/>
      <c r="JU47" s="48"/>
      <c r="JV47" s="48"/>
      <c r="JW47" s="48"/>
      <c r="JX47" s="48"/>
      <c r="JY47" s="48"/>
      <c r="JZ47" s="48"/>
      <c r="KA47" s="48"/>
      <c r="KB47" s="48"/>
      <c r="KC47" s="48"/>
      <c r="KD47" s="48"/>
      <c r="KE47" s="48"/>
      <c r="KF47" s="48"/>
      <c r="KG47" s="48"/>
      <c r="KH47" s="48"/>
      <c r="KI47" s="48"/>
      <c r="KJ47" s="48"/>
      <c r="KK47" s="48"/>
      <c r="KL47" s="48"/>
      <c r="KM47" s="48"/>
      <c r="KN47" s="48"/>
    </row>
    <row r="48" spans="1:300" s="71" customFormat="1" ht="75" x14ac:dyDescent="0.25">
      <c r="A48" s="73" t="s">
        <v>93</v>
      </c>
      <c r="B48" s="45" t="s">
        <v>94</v>
      </c>
      <c r="C48" s="46" t="s">
        <v>27</v>
      </c>
      <c r="D48" s="46" t="s">
        <v>39</v>
      </c>
      <c r="E48" s="46" t="s">
        <v>88</v>
      </c>
      <c r="F48" s="47">
        <f t="shared" ref="F48:F79" si="13">SUM(G48:L48)</f>
        <v>8.5</v>
      </c>
      <c r="G48" s="47">
        <v>0</v>
      </c>
      <c r="H48" s="40"/>
      <c r="I48" s="41">
        <v>8.5</v>
      </c>
      <c r="J48" s="47"/>
      <c r="K48" s="47"/>
      <c r="L48" s="47"/>
      <c r="M48" s="47">
        <v>0</v>
      </c>
      <c r="N48" s="47"/>
      <c r="O48" s="42"/>
      <c r="P48" s="47">
        <v>0</v>
      </c>
      <c r="Q48" s="47"/>
      <c r="R48" s="42"/>
      <c r="S48" s="72"/>
      <c r="JG48" s="48"/>
      <c r="JH48" s="48"/>
      <c r="JI48" s="48"/>
      <c r="JJ48" s="48"/>
      <c r="JK48" s="48"/>
      <c r="JL48" s="48"/>
      <c r="JM48" s="48"/>
      <c r="JN48" s="48"/>
      <c r="JO48" s="48"/>
      <c r="JP48" s="48"/>
      <c r="JQ48" s="48"/>
      <c r="JR48" s="48"/>
      <c r="JS48" s="48"/>
      <c r="JT48" s="48"/>
      <c r="JU48" s="48"/>
      <c r="JV48" s="48"/>
      <c r="JW48" s="48"/>
      <c r="JX48" s="48"/>
      <c r="JY48" s="48"/>
      <c r="JZ48" s="48"/>
      <c r="KA48" s="48"/>
      <c r="KB48" s="48"/>
      <c r="KC48" s="48"/>
      <c r="KD48" s="48"/>
      <c r="KE48" s="48"/>
      <c r="KF48" s="48"/>
      <c r="KG48" s="48"/>
      <c r="KH48" s="48"/>
      <c r="KI48" s="48"/>
      <c r="KJ48" s="48"/>
      <c r="KK48" s="48"/>
      <c r="KL48" s="48"/>
      <c r="KM48" s="48"/>
      <c r="KN48" s="48"/>
    </row>
    <row r="49" spans="1:300" s="71" customFormat="1" ht="30" x14ac:dyDescent="0.25">
      <c r="A49" s="70" t="s">
        <v>95</v>
      </c>
      <c r="B49" s="45" t="s">
        <v>96</v>
      </c>
      <c r="C49" s="46"/>
      <c r="D49" s="46"/>
      <c r="E49" s="46"/>
      <c r="F49" s="47">
        <f t="shared" si="13"/>
        <v>100</v>
      </c>
      <c r="G49" s="47">
        <f t="shared" ref="G49:N49" si="14">G50</f>
        <v>100</v>
      </c>
      <c r="H49" s="40">
        <f t="shared" si="14"/>
        <v>0</v>
      </c>
      <c r="I49" s="41">
        <f t="shared" si="14"/>
        <v>0</v>
      </c>
      <c r="J49" s="47">
        <f t="shared" si="14"/>
        <v>0</v>
      </c>
      <c r="K49" s="47">
        <f t="shared" si="14"/>
        <v>0</v>
      </c>
      <c r="L49" s="47">
        <f t="shared" si="14"/>
        <v>0</v>
      </c>
      <c r="M49" s="47">
        <f t="shared" si="14"/>
        <v>100</v>
      </c>
      <c r="N49" s="47">
        <f t="shared" si="14"/>
        <v>100</v>
      </c>
      <c r="O49" s="42"/>
      <c r="P49" s="47">
        <f>P50</f>
        <v>100</v>
      </c>
      <c r="Q49" s="47">
        <f>Q50</f>
        <v>100</v>
      </c>
      <c r="R49" s="42"/>
      <c r="S49" s="72"/>
      <c r="JG49" s="48"/>
      <c r="JH49" s="48"/>
      <c r="JI49" s="48"/>
      <c r="JJ49" s="48"/>
      <c r="JK49" s="48"/>
      <c r="JL49" s="48"/>
      <c r="JM49" s="48"/>
      <c r="JN49" s="48"/>
      <c r="JO49" s="48"/>
      <c r="JP49" s="48"/>
      <c r="JQ49" s="48"/>
      <c r="JR49" s="48"/>
      <c r="JS49" s="48"/>
      <c r="JT49" s="48"/>
      <c r="JU49" s="48"/>
      <c r="JV49" s="48"/>
      <c r="JW49" s="48"/>
      <c r="JX49" s="48"/>
      <c r="JY49" s="48"/>
      <c r="JZ49" s="48"/>
      <c r="KA49" s="48"/>
      <c r="KB49" s="48"/>
      <c r="KC49" s="48"/>
      <c r="KD49" s="48"/>
      <c r="KE49" s="48"/>
      <c r="KF49" s="48"/>
      <c r="KG49" s="48"/>
      <c r="KH49" s="48"/>
      <c r="KI49" s="48"/>
      <c r="KJ49" s="48"/>
      <c r="KK49" s="48"/>
      <c r="KL49" s="48"/>
      <c r="KM49" s="48"/>
      <c r="KN49" s="48"/>
    </row>
    <row r="50" spans="1:300" s="71" customFormat="1" ht="60" x14ac:dyDescent="0.25">
      <c r="A50" s="70" t="s">
        <v>91</v>
      </c>
      <c r="B50" s="45" t="s">
        <v>97</v>
      </c>
      <c r="C50" s="46" t="s">
        <v>27</v>
      </c>
      <c r="D50" s="46" t="s">
        <v>39</v>
      </c>
      <c r="E50" s="46" t="s">
        <v>88</v>
      </c>
      <c r="F50" s="47">
        <f t="shared" si="13"/>
        <v>100</v>
      </c>
      <c r="G50" s="47">
        <v>100</v>
      </c>
      <c r="H50" s="40"/>
      <c r="I50" s="41"/>
      <c r="J50" s="47"/>
      <c r="K50" s="47"/>
      <c r="L50" s="47"/>
      <c r="M50" s="47">
        <v>100</v>
      </c>
      <c r="N50" s="47">
        <v>100</v>
      </c>
      <c r="O50" s="42"/>
      <c r="P50" s="47">
        <v>100</v>
      </c>
      <c r="Q50" s="47">
        <v>100</v>
      </c>
      <c r="R50" s="42"/>
      <c r="S50" s="72"/>
      <c r="JG50" s="48"/>
      <c r="JH50" s="48"/>
      <c r="JI50" s="48"/>
      <c r="JJ50" s="48"/>
      <c r="JK50" s="48"/>
      <c r="JL50" s="48"/>
      <c r="JM50" s="48"/>
      <c r="JN50" s="48"/>
      <c r="JO50" s="48"/>
      <c r="JP50" s="48"/>
      <c r="JQ50" s="48"/>
      <c r="JR50" s="48"/>
      <c r="JS50" s="48"/>
      <c r="JT50" s="48"/>
      <c r="JU50" s="48"/>
      <c r="JV50" s="48"/>
      <c r="JW50" s="48"/>
      <c r="JX50" s="48"/>
      <c r="JY50" s="48"/>
      <c r="JZ50" s="48"/>
      <c r="KA50" s="48"/>
      <c r="KB50" s="48"/>
      <c r="KC50" s="48"/>
      <c r="KD50" s="48"/>
      <c r="KE50" s="48"/>
      <c r="KF50" s="48"/>
      <c r="KG50" s="48"/>
      <c r="KH50" s="48"/>
      <c r="KI50" s="48"/>
      <c r="KJ50" s="48"/>
      <c r="KK50" s="48"/>
      <c r="KL50" s="48"/>
      <c r="KM50" s="48"/>
      <c r="KN50" s="48"/>
    </row>
    <row r="51" spans="1:300" s="69" customFormat="1" ht="57" x14ac:dyDescent="0.2">
      <c r="A51" s="49" t="s">
        <v>98</v>
      </c>
      <c r="B51" s="30" t="s">
        <v>28</v>
      </c>
      <c r="C51" s="50"/>
      <c r="D51" s="31"/>
      <c r="E51" s="31"/>
      <c r="F51" s="74">
        <f t="shared" si="13"/>
        <v>738.78600000000006</v>
      </c>
      <c r="G51" s="32">
        <f>G52+G54+G56</f>
        <v>715.7</v>
      </c>
      <c r="H51" s="33">
        <f>H52+H54+H56</f>
        <v>0</v>
      </c>
      <c r="I51" s="34">
        <f>I52+I54+I56+I59</f>
        <v>23.086000000000002</v>
      </c>
      <c r="J51" s="32">
        <f>J52+J54+J56</f>
        <v>0</v>
      </c>
      <c r="K51" s="32">
        <f>K52+K54+K56</f>
        <v>0</v>
      </c>
      <c r="L51" s="32">
        <f>L52+L54+L56</f>
        <v>0</v>
      </c>
      <c r="M51" s="32">
        <f>M52+M54+M56</f>
        <v>715.7</v>
      </c>
      <c r="N51" s="32">
        <f>N52+N54+N56</f>
        <v>715.7</v>
      </c>
      <c r="O51" s="35"/>
      <c r="P51" s="32">
        <f>P52+P54+P56</f>
        <v>600.70000000000005</v>
      </c>
      <c r="Q51" s="32">
        <f>Q52+Q54+Q56</f>
        <v>600.70000000000005</v>
      </c>
      <c r="R51" s="35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  <c r="IW51" s="52"/>
      <c r="IX51" s="52"/>
      <c r="IY51" s="52"/>
      <c r="IZ51" s="52"/>
      <c r="JA51" s="53"/>
      <c r="JB51" s="53"/>
      <c r="JC51" s="53"/>
      <c r="JD51" s="53"/>
      <c r="JE51" s="53"/>
      <c r="JF51" s="53"/>
      <c r="JG51" s="53"/>
      <c r="JH51" s="53"/>
      <c r="JI51" s="53"/>
      <c r="JJ51" s="53"/>
      <c r="JK51" s="53"/>
      <c r="JL51" s="53"/>
      <c r="JM51" s="53"/>
      <c r="JN51" s="53"/>
      <c r="JO51" s="53"/>
      <c r="JP51" s="53"/>
      <c r="JQ51" s="53"/>
      <c r="JR51" s="53"/>
      <c r="JS51" s="53"/>
      <c r="JT51" s="53"/>
      <c r="JU51" s="53"/>
      <c r="JV51" s="53"/>
      <c r="JW51" s="53"/>
      <c r="JX51" s="53"/>
      <c r="JY51" s="53"/>
      <c r="JZ51" s="53"/>
      <c r="KA51" s="53"/>
      <c r="KB51" s="53"/>
      <c r="KC51" s="53"/>
      <c r="KD51" s="53"/>
      <c r="KE51" s="53"/>
      <c r="KF51" s="53"/>
      <c r="KG51" s="53"/>
      <c r="KH51" s="53"/>
      <c r="KI51" s="53"/>
      <c r="KJ51" s="53"/>
      <c r="KK51" s="53"/>
      <c r="KL51" s="53"/>
      <c r="KM51" s="53"/>
      <c r="KN51" s="53"/>
    </row>
    <row r="52" spans="1:300" s="71" customFormat="1" ht="60" x14ac:dyDescent="0.25">
      <c r="A52" s="44" t="s">
        <v>99</v>
      </c>
      <c r="B52" s="45" t="s">
        <v>100</v>
      </c>
      <c r="C52" s="55"/>
      <c r="D52" s="46"/>
      <c r="E52" s="46"/>
      <c r="F52" s="47">
        <f t="shared" si="13"/>
        <v>415</v>
      </c>
      <c r="G52" s="47">
        <f t="shared" ref="G52:N52" si="15">G53</f>
        <v>415</v>
      </c>
      <c r="H52" s="40">
        <f t="shared" si="15"/>
        <v>0</v>
      </c>
      <c r="I52" s="41">
        <f t="shared" si="15"/>
        <v>0</v>
      </c>
      <c r="J52" s="47">
        <f t="shared" si="15"/>
        <v>0</v>
      </c>
      <c r="K52" s="47">
        <f t="shared" si="15"/>
        <v>0</v>
      </c>
      <c r="L52" s="47">
        <f t="shared" si="15"/>
        <v>0</v>
      </c>
      <c r="M52" s="47">
        <f t="shared" si="15"/>
        <v>415</v>
      </c>
      <c r="N52" s="47">
        <f t="shared" si="15"/>
        <v>415</v>
      </c>
      <c r="O52" s="42"/>
      <c r="P52" s="47">
        <f>P53</f>
        <v>300</v>
      </c>
      <c r="Q52" s="47">
        <f>Q53</f>
        <v>300</v>
      </c>
      <c r="R52" s="42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5"/>
      <c r="IS52" s="75"/>
      <c r="IT52" s="75"/>
      <c r="IU52" s="75"/>
      <c r="IV52" s="75"/>
      <c r="IW52" s="75"/>
      <c r="IX52" s="75"/>
      <c r="IY52" s="75"/>
      <c r="IZ52" s="75"/>
      <c r="JA52" s="75"/>
      <c r="JB52" s="75"/>
      <c r="JC52" s="75"/>
      <c r="JD52" s="75"/>
      <c r="JE52" s="75"/>
      <c r="JF52" s="75"/>
      <c r="JG52" s="48"/>
      <c r="JH52" s="48"/>
      <c r="JI52" s="48"/>
      <c r="JJ52" s="48"/>
      <c r="JK52" s="48"/>
      <c r="JL52" s="48"/>
      <c r="JM52" s="48"/>
      <c r="JN52" s="48"/>
      <c r="JO52" s="48"/>
      <c r="JP52" s="48"/>
      <c r="JQ52" s="48"/>
      <c r="JR52" s="48"/>
      <c r="JS52" s="48"/>
      <c r="JT52" s="48"/>
      <c r="JU52" s="48"/>
      <c r="JV52" s="48"/>
      <c r="JW52" s="48"/>
      <c r="JX52" s="48"/>
      <c r="JY52" s="48"/>
      <c r="JZ52" s="48"/>
      <c r="KA52" s="48"/>
      <c r="KB52" s="48"/>
      <c r="KC52" s="48"/>
      <c r="KD52" s="48"/>
      <c r="KE52" s="48"/>
      <c r="KF52" s="48"/>
      <c r="KG52" s="48"/>
      <c r="KH52" s="48"/>
      <c r="KI52" s="48"/>
      <c r="KJ52" s="48"/>
      <c r="KK52" s="48"/>
      <c r="KL52" s="48"/>
      <c r="KM52" s="48"/>
      <c r="KN52" s="48"/>
    </row>
    <row r="53" spans="1:300" s="71" customFormat="1" ht="90" x14ac:dyDescent="0.25">
      <c r="A53" s="44" t="s">
        <v>101</v>
      </c>
      <c r="B53" s="45" t="s">
        <v>102</v>
      </c>
      <c r="C53" s="55">
        <v>200</v>
      </c>
      <c r="D53" s="46" t="s">
        <v>22</v>
      </c>
      <c r="E53" s="46" t="s">
        <v>83</v>
      </c>
      <c r="F53" s="47">
        <f t="shared" si="13"/>
        <v>415</v>
      </c>
      <c r="G53" s="47">
        <v>415</v>
      </c>
      <c r="H53" s="40"/>
      <c r="I53" s="41"/>
      <c r="J53" s="47"/>
      <c r="K53" s="47"/>
      <c r="L53" s="47"/>
      <c r="M53" s="47">
        <v>415</v>
      </c>
      <c r="N53" s="47">
        <v>415</v>
      </c>
      <c r="O53" s="42"/>
      <c r="P53" s="47">
        <v>300</v>
      </c>
      <c r="Q53" s="47">
        <v>300</v>
      </c>
      <c r="R53" s="42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5"/>
      <c r="IS53" s="75"/>
      <c r="IT53" s="75"/>
      <c r="IU53" s="75"/>
      <c r="IV53" s="75"/>
      <c r="IW53" s="75"/>
      <c r="IX53" s="75"/>
      <c r="IY53" s="75"/>
      <c r="IZ53" s="75"/>
      <c r="JA53" s="75"/>
      <c r="JB53" s="75"/>
      <c r="JC53" s="75"/>
      <c r="JD53" s="75"/>
      <c r="JE53" s="75"/>
      <c r="JF53" s="75"/>
      <c r="JG53" s="48"/>
      <c r="JH53" s="48"/>
      <c r="JI53" s="48"/>
      <c r="JJ53" s="48"/>
      <c r="JK53" s="48"/>
      <c r="JL53" s="48"/>
      <c r="JM53" s="48"/>
      <c r="JN53" s="48"/>
      <c r="JO53" s="48"/>
      <c r="JP53" s="48"/>
      <c r="JQ53" s="48"/>
      <c r="JR53" s="48"/>
      <c r="JS53" s="48"/>
      <c r="JT53" s="48"/>
      <c r="JU53" s="48"/>
      <c r="JV53" s="48"/>
      <c r="JW53" s="48"/>
      <c r="JX53" s="48"/>
      <c r="JY53" s="48"/>
      <c r="JZ53" s="48"/>
      <c r="KA53" s="48"/>
      <c r="KB53" s="48"/>
      <c r="KC53" s="48"/>
      <c r="KD53" s="48"/>
      <c r="KE53" s="48"/>
      <c r="KF53" s="48"/>
      <c r="KG53" s="48"/>
      <c r="KH53" s="48"/>
      <c r="KI53" s="48"/>
      <c r="KJ53" s="48"/>
      <c r="KK53" s="48"/>
      <c r="KL53" s="48"/>
      <c r="KM53" s="48"/>
      <c r="KN53" s="48"/>
    </row>
    <row r="54" spans="1:300" ht="30" x14ac:dyDescent="0.25">
      <c r="A54" s="76" t="s">
        <v>103</v>
      </c>
      <c r="B54" s="45" t="s">
        <v>104</v>
      </c>
      <c r="C54" s="55"/>
      <c r="D54" s="46"/>
      <c r="E54" s="46"/>
      <c r="F54" s="47">
        <f t="shared" si="13"/>
        <v>299.2</v>
      </c>
      <c r="G54" s="47">
        <f t="shared" ref="G54:N54" si="16">G55</f>
        <v>299.2</v>
      </c>
      <c r="H54" s="40">
        <f t="shared" si="16"/>
        <v>0</v>
      </c>
      <c r="I54" s="41">
        <f t="shared" si="16"/>
        <v>0</v>
      </c>
      <c r="J54" s="47">
        <f t="shared" si="16"/>
        <v>0</v>
      </c>
      <c r="K54" s="47">
        <f t="shared" si="16"/>
        <v>0</v>
      </c>
      <c r="L54" s="47">
        <f t="shared" si="16"/>
        <v>0</v>
      </c>
      <c r="M54" s="47">
        <f t="shared" si="16"/>
        <v>299.2</v>
      </c>
      <c r="N54" s="47">
        <f t="shared" si="16"/>
        <v>299.2</v>
      </c>
      <c r="O54" s="42"/>
      <c r="P54" s="47">
        <f>P55</f>
        <v>299.2</v>
      </c>
      <c r="Q54" s="47">
        <f>Q55</f>
        <v>299.2</v>
      </c>
      <c r="R54" s="42"/>
    </row>
    <row r="55" spans="1:300" s="75" customFormat="1" ht="45" x14ac:dyDescent="0.25">
      <c r="A55" s="44" t="s">
        <v>105</v>
      </c>
      <c r="B55" s="45" t="s">
        <v>106</v>
      </c>
      <c r="C55" s="55">
        <v>300</v>
      </c>
      <c r="D55" s="46" t="s">
        <v>88</v>
      </c>
      <c r="E55" s="46" t="s">
        <v>22</v>
      </c>
      <c r="F55" s="47">
        <f t="shared" si="13"/>
        <v>299.2</v>
      </c>
      <c r="G55" s="47">
        <v>299.2</v>
      </c>
      <c r="H55" s="40"/>
      <c r="I55" s="41"/>
      <c r="J55" s="47"/>
      <c r="K55" s="47"/>
      <c r="L55" s="47"/>
      <c r="M55" s="47">
        <v>299.2</v>
      </c>
      <c r="N55" s="47">
        <v>299.2</v>
      </c>
      <c r="O55" s="42"/>
      <c r="P55" s="47">
        <v>299.2</v>
      </c>
      <c r="Q55" s="47">
        <v>299.2</v>
      </c>
      <c r="R55" s="42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JG55" s="48"/>
      <c r="JH55" s="48"/>
      <c r="JI55" s="48"/>
      <c r="JJ55" s="48"/>
      <c r="JK55" s="48"/>
      <c r="JL55" s="48"/>
      <c r="JM55" s="48"/>
      <c r="JN55" s="48"/>
      <c r="JO55" s="48"/>
      <c r="JP55" s="48"/>
      <c r="JQ55" s="48"/>
      <c r="JR55" s="48"/>
      <c r="JS55" s="48"/>
      <c r="JT55" s="48"/>
      <c r="JU55" s="48"/>
      <c r="JV55" s="48"/>
      <c r="JW55" s="48"/>
      <c r="JX55" s="48"/>
      <c r="JY55" s="48"/>
      <c r="JZ55" s="48"/>
      <c r="KA55" s="48"/>
      <c r="KB55" s="48"/>
      <c r="KC55" s="48"/>
      <c r="KD55" s="48"/>
      <c r="KE55" s="48"/>
      <c r="KF55" s="48"/>
      <c r="KG55" s="48"/>
      <c r="KH55" s="48"/>
      <c r="KI55" s="48"/>
      <c r="KJ55" s="48"/>
      <c r="KK55" s="48"/>
      <c r="KL55" s="48"/>
      <c r="KM55" s="48"/>
      <c r="KN55" s="48"/>
    </row>
    <row r="56" spans="1:300" s="75" customFormat="1" ht="45" x14ac:dyDescent="0.25">
      <c r="A56" s="76" t="s">
        <v>107</v>
      </c>
      <c r="B56" s="45" t="s">
        <v>108</v>
      </c>
      <c r="C56" s="55"/>
      <c r="D56" s="46"/>
      <c r="E56" s="46"/>
      <c r="F56" s="77">
        <f t="shared" si="13"/>
        <v>2.786</v>
      </c>
      <c r="G56" s="47">
        <f t="shared" ref="G56:N56" si="17">G57</f>
        <v>1.5</v>
      </c>
      <c r="H56" s="40">
        <f t="shared" si="17"/>
        <v>0</v>
      </c>
      <c r="I56" s="41">
        <f t="shared" si="17"/>
        <v>1.286</v>
      </c>
      <c r="J56" s="47">
        <f t="shared" si="17"/>
        <v>0</v>
      </c>
      <c r="K56" s="47">
        <f t="shared" si="17"/>
        <v>0</v>
      </c>
      <c r="L56" s="47">
        <f t="shared" si="17"/>
        <v>0</v>
      </c>
      <c r="M56" s="47">
        <f t="shared" si="17"/>
        <v>1.5</v>
      </c>
      <c r="N56" s="47">
        <f t="shared" si="17"/>
        <v>1.5</v>
      </c>
      <c r="O56" s="42"/>
      <c r="P56" s="47">
        <f>P57</f>
        <v>1.5</v>
      </c>
      <c r="Q56" s="47">
        <f>Q57</f>
        <v>1.5</v>
      </c>
      <c r="R56" s="42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JG56" s="48"/>
      <c r="JH56" s="48"/>
      <c r="JI56" s="48"/>
      <c r="JJ56" s="48"/>
      <c r="JK56" s="48"/>
      <c r="JL56" s="48"/>
      <c r="JM56" s="48"/>
      <c r="JN56" s="48"/>
      <c r="JO56" s="48"/>
      <c r="JP56" s="48"/>
      <c r="JQ56" s="48"/>
      <c r="JR56" s="48"/>
      <c r="JS56" s="48"/>
      <c r="JT56" s="48"/>
      <c r="JU56" s="48"/>
      <c r="JV56" s="48"/>
      <c r="JW56" s="48"/>
      <c r="JX56" s="48"/>
      <c r="JY56" s="48"/>
      <c r="JZ56" s="48"/>
      <c r="KA56" s="48"/>
      <c r="KB56" s="48"/>
      <c r="KC56" s="48"/>
      <c r="KD56" s="48"/>
      <c r="KE56" s="48"/>
      <c r="KF56" s="48"/>
      <c r="KG56" s="48"/>
      <c r="KH56" s="48"/>
      <c r="KI56" s="48"/>
      <c r="KJ56" s="48"/>
      <c r="KK56" s="48"/>
      <c r="KL56" s="48"/>
      <c r="KM56" s="48"/>
      <c r="KN56" s="48"/>
    </row>
    <row r="57" spans="1:300" ht="30" x14ac:dyDescent="0.25">
      <c r="A57" s="44" t="s">
        <v>109</v>
      </c>
      <c r="B57" s="37" t="s">
        <v>110</v>
      </c>
      <c r="C57" s="55">
        <v>800</v>
      </c>
      <c r="D57" s="46" t="s">
        <v>22</v>
      </c>
      <c r="E57" s="46" t="s">
        <v>83</v>
      </c>
      <c r="F57" s="77">
        <f t="shared" si="13"/>
        <v>2.786</v>
      </c>
      <c r="G57" s="47">
        <v>1.5</v>
      </c>
      <c r="H57" s="40"/>
      <c r="I57" s="41">
        <v>1.286</v>
      </c>
      <c r="J57" s="47"/>
      <c r="K57" s="47"/>
      <c r="L57" s="47"/>
      <c r="M57" s="47">
        <v>1.5</v>
      </c>
      <c r="N57" s="47">
        <v>1.5</v>
      </c>
      <c r="O57" s="42"/>
      <c r="P57" s="47">
        <v>1.5</v>
      </c>
      <c r="Q57" s="47">
        <v>1.5</v>
      </c>
      <c r="R57" s="42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/>
      <c r="HX57" s="75"/>
      <c r="HY57" s="75"/>
      <c r="HZ57" s="75"/>
      <c r="IA57" s="75"/>
      <c r="IB57" s="75"/>
      <c r="IC57" s="75"/>
      <c r="ID57" s="75"/>
      <c r="IE57" s="75"/>
      <c r="IF57" s="75"/>
      <c r="IG57" s="75"/>
      <c r="IH57" s="75"/>
      <c r="II57" s="75"/>
      <c r="IJ57" s="75"/>
      <c r="IK57" s="75"/>
      <c r="IL57" s="75"/>
      <c r="IM57" s="75"/>
      <c r="IN57" s="75"/>
      <c r="IO57" s="75"/>
      <c r="IP57" s="75"/>
      <c r="IQ57" s="75"/>
      <c r="IR57" s="75"/>
      <c r="IS57" s="75"/>
      <c r="IT57" s="75"/>
      <c r="IU57" s="75"/>
      <c r="IV57" s="75"/>
      <c r="IW57" s="75"/>
      <c r="IX57" s="75"/>
      <c r="IY57" s="75"/>
      <c r="IZ57" s="75"/>
      <c r="JA57" s="75"/>
      <c r="JB57" s="75"/>
      <c r="JC57" s="75"/>
      <c r="JD57" s="75"/>
      <c r="JE57" s="75"/>
      <c r="JF57" s="75"/>
    </row>
    <row r="58" spans="1:300" s="79" customFormat="1" ht="60" x14ac:dyDescent="0.25">
      <c r="A58" s="78" t="s">
        <v>111</v>
      </c>
      <c r="B58" s="45" t="s">
        <v>112</v>
      </c>
      <c r="C58" s="55"/>
      <c r="D58" s="46" t="s">
        <v>22</v>
      </c>
      <c r="E58" s="46" t="s">
        <v>83</v>
      </c>
      <c r="F58" s="47">
        <f t="shared" si="13"/>
        <v>21.8</v>
      </c>
      <c r="G58" s="47"/>
      <c r="H58" s="40"/>
      <c r="I58" s="41">
        <f>I59</f>
        <v>21.8</v>
      </c>
      <c r="J58" s="47"/>
      <c r="K58" s="47"/>
      <c r="L58" s="47"/>
      <c r="M58" s="47">
        <f>M59</f>
        <v>0</v>
      </c>
      <c r="N58" s="47">
        <f>N59</f>
        <v>0</v>
      </c>
      <c r="O58" s="42"/>
      <c r="P58" s="47">
        <f>P59</f>
        <v>0</v>
      </c>
      <c r="Q58" s="47">
        <f>Q59</f>
        <v>0</v>
      </c>
      <c r="R58" s="42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5"/>
      <c r="HJ58" s="75"/>
      <c r="HK58" s="75"/>
      <c r="HL58" s="75"/>
      <c r="HM58" s="75"/>
      <c r="HN58" s="75"/>
      <c r="HO58" s="75"/>
      <c r="HP58" s="75"/>
      <c r="HQ58" s="75"/>
      <c r="HR58" s="75"/>
      <c r="HS58" s="75"/>
      <c r="HT58" s="75"/>
      <c r="HU58" s="75"/>
      <c r="HV58" s="75"/>
      <c r="HW58" s="75"/>
      <c r="HX58" s="75"/>
      <c r="HY58" s="75"/>
      <c r="HZ58" s="75"/>
      <c r="IA58" s="75"/>
      <c r="IB58" s="75"/>
      <c r="IC58" s="75"/>
      <c r="ID58" s="75"/>
      <c r="IE58" s="75"/>
      <c r="IF58" s="75"/>
      <c r="IG58" s="75"/>
      <c r="IH58" s="75"/>
      <c r="II58" s="75"/>
      <c r="IJ58" s="75"/>
      <c r="IK58" s="75"/>
      <c r="IL58" s="75"/>
      <c r="IM58" s="75"/>
      <c r="IN58" s="75"/>
      <c r="IO58" s="75"/>
      <c r="IP58" s="75"/>
      <c r="IQ58" s="75"/>
      <c r="IR58" s="75"/>
      <c r="IS58" s="75"/>
      <c r="IT58" s="75"/>
      <c r="IU58" s="75"/>
      <c r="IV58" s="75"/>
      <c r="IW58" s="75"/>
      <c r="IX58" s="75"/>
      <c r="IY58" s="75"/>
      <c r="IZ58" s="75"/>
      <c r="JA58" s="75"/>
      <c r="JB58" s="75"/>
      <c r="JC58" s="75"/>
      <c r="JD58" s="75"/>
      <c r="JE58" s="75"/>
      <c r="JF58" s="75"/>
    </row>
    <row r="59" spans="1:300" s="79" customFormat="1" ht="90" x14ac:dyDescent="0.25">
      <c r="A59" s="78" t="s">
        <v>113</v>
      </c>
      <c r="B59" s="45" t="s">
        <v>114</v>
      </c>
      <c r="C59" s="55">
        <v>100</v>
      </c>
      <c r="D59" s="46" t="s">
        <v>22</v>
      </c>
      <c r="E59" s="46" t="s">
        <v>83</v>
      </c>
      <c r="F59" s="47">
        <f t="shared" si="13"/>
        <v>21.8</v>
      </c>
      <c r="G59" s="47"/>
      <c r="H59" s="40"/>
      <c r="I59" s="41">
        <v>21.8</v>
      </c>
      <c r="J59" s="47"/>
      <c r="K59" s="47"/>
      <c r="L59" s="47"/>
      <c r="M59" s="47">
        <v>0</v>
      </c>
      <c r="N59" s="47">
        <v>0</v>
      </c>
      <c r="O59" s="42"/>
      <c r="P59" s="47">
        <v>0</v>
      </c>
      <c r="Q59" s="47">
        <v>0</v>
      </c>
      <c r="R59" s="42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5"/>
      <c r="HJ59" s="75"/>
      <c r="HK59" s="75"/>
      <c r="HL59" s="75"/>
      <c r="HM59" s="75"/>
      <c r="HN59" s="75"/>
      <c r="HO59" s="75"/>
      <c r="HP59" s="75"/>
      <c r="HQ59" s="75"/>
      <c r="HR59" s="75"/>
      <c r="HS59" s="75"/>
      <c r="HT59" s="75"/>
      <c r="HU59" s="75"/>
      <c r="HV59" s="75"/>
      <c r="HW59" s="75"/>
      <c r="HX59" s="75"/>
      <c r="HY59" s="75"/>
      <c r="HZ59" s="75"/>
      <c r="IA59" s="75"/>
      <c r="IB59" s="75"/>
      <c r="IC59" s="75"/>
      <c r="ID59" s="75"/>
      <c r="IE59" s="75"/>
      <c r="IF59" s="75"/>
      <c r="IG59" s="75"/>
      <c r="IH59" s="75"/>
      <c r="II59" s="75"/>
      <c r="IJ59" s="75"/>
      <c r="IK59" s="75"/>
      <c r="IL59" s="75"/>
      <c r="IM59" s="75"/>
      <c r="IN59" s="75"/>
      <c r="IO59" s="75"/>
      <c r="IP59" s="75"/>
      <c r="IQ59" s="75"/>
      <c r="IR59" s="75"/>
      <c r="IS59" s="75"/>
      <c r="IT59" s="75"/>
      <c r="IU59" s="75"/>
      <c r="IV59" s="75"/>
      <c r="IW59" s="75"/>
      <c r="IX59" s="75"/>
      <c r="IY59" s="75"/>
      <c r="IZ59" s="75"/>
      <c r="JA59" s="75"/>
      <c r="JB59" s="75"/>
      <c r="JC59" s="75"/>
      <c r="JD59" s="75"/>
      <c r="JE59" s="75"/>
      <c r="JF59" s="75"/>
    </row>
    <row r="60" spans="1:300" s="81" customFormat="1" ht="42.75" x14ac:dyDescent="0.25">
      <c r="A60" s="80" t="s">
        <v>115</v>
      </c>
      <c r="B60" s="30" t="s">
        <v>116</v>
      </c>
      <c r="C60" s="50"/>
      <c r="D60" s="31"/>
      <c r="E60" s="31"/>
      <c r="F60" s="32">
        <f t="shared" si="13"/>
        <v>8257.7000000000007</v>
      </c>
      <c r="G60" s="32">
        <f t="shared" ref="G60:L60" si="18">G61+G64+G66+G68+G70</f>
        <v>7260.7</v>
      </c>
      <c r="H60" s="33">
        <f t="shared" si="18"/>
        <v>962</v>
      </c>
      <c r="I60" s="34">
        <f t="shared" si="18"/>
        <v>35</v>
      </c>
      <c r="J60" s="32">
        <f t="shared" si="18"/>
        <v>0</v>
      </c>
      <c r="K60" s="32">
        <f t="shared" si="18"/>
        <v>0</v>
      </c>
      <c r="L60" s="32">
        <f t="shared" si="18"/>
        <v>0</v>
      </c>
      <c r="M60" s="32">
        <f>M61+M64+M66+M68</f>
        <v>7313.8</v>
      </c>
      <c r="N60" s="32">
        <f>N61+N64+N66+N68</f>
        <v>7313.8</v>
      </c>
      <c r="O60" s="35"/>
      <c r="P60" s="32">
        <f>P61+P64+P66+P68</f>
        <v>7369.0999999999995</v>
      </c>
      <c r="Q60" s="32">
        <f>Q61+Q64+Q66+Q68</f>
        <v>7369.0999999999995</v>
      </c>
      <c r="R60" s="35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52"/>
      <c r="IL60" s="52"/>
      <c r="IM60" s="52"/>
      <c r="IN60" s="52"/>
      <c r="IO60" s="52"/>
      <c r="IP60" s="52"/>
      <c r="IQ60" s="52"/>
      <c r="IR60" s="52"/>
      <c r="IS60" s="52"/>
      <c r="IT60" s="52"/>
      <c r="IU60" s="52"/>
      <c r="IV60" s="52"/>
      <c r="IW60" s="52"/>
      <c r="IX60" s="52"/>
      <c r="IY60" s="52"/>
      <c r="IZ60" s="52"/>
      <c r="JA60" s="53"/>
      <c r="JB60" s="53"/>
      <c r="JC60" s="53"/>
      <c r="JD60" s="53"/>
      <c r="JE60" s="53"/>
      <c r="JF60" s="53"/>
      <c r="JG60" s="53"/>
      <c r="JH60" s="53"/>
      <c r="JI60" s="53"/>
      <c r="JJ60" s="53"/>
      <c r="JK60" s="53"/>
      <c r="JL60" s="53"/>
      <c r="JM60" s="53"/>
      <c r="JN60" s="53"/>
      <c r="JO60" s="53"/>
      <c r="JP60" s="53"/>
      <c r="JQ60" s="53"/>
      <c r="JR60" s="53"/>
      <c r="JS60" s="53"/>
      <c r="JT60" s="53"/>
      <c r="JU60" s="53"/>
      <c r="JV60" s="53"/>
      <c r="JW60" s="53"/>
      <c r="JX60" s="53"/>
      <c r="JY60" s="53"/>
      <c r="JZ60" s="53"/>
      <c r="KA60" s="53"/>
      <c r="KB60" s="53"/>
      <c r="KC60" s="53"/>
      <c r="KD60" s="53"/>
      <c r="KE60" s="53"/>
      <c r="KF60" s="53"/>
      <c r="KG60" s="53"/>
      <c r="KH60" s="53"/>
      <c r="KI60" s="53"/>
      <c r="KJ60" s="53"/>
      <c r="KK60" s="53"/>
      <c r="KL60" s="53"/>
      <c r="KM60" s="53"/>
      <c r="KN60" s="53"/>
    </row>
    <row r="61" spans="1:300" s="75" customFormat="1" ht="45" x14ac:dyDescent="0.25">
      <c r="A61" s="82" t="s">
        <v>117</v>
      </c>
      <c r="B61" s="45" t="s">
        <v>118</v>
      </c>
      <c r="C61" s="46"/>
      <c r="D61" s="46"/>
      <c r="E61" s="46"/>
      <c r="F61" s="47">
        <f t="shared" si="13"/>
        <v>7242.9</v>
      </c>
      <c r="G61" s="47">
        <f t="shared" ref="G61:N61" si="19">G62+G63</f>
        <v>7207.9</v>
      </c>
      <c r="H61" s="40">
        <f t="shared" si="19"/>
        <v>0</v>
      </c>
      <c r="I61" s="41">
        <f t="shared" si="19"/>
        <v>35</v>
      </c>
      <c r="J61" s="47">
        <f t="shared" si="19"/>
        <v>0</v>
      </c>
      <c r="K61" s="47">
        <f t="shared" si="19"/>
        <v>0</v>
      </c>
      <c r="L61" s="47">
        <f t="shared" si="19"/>
        <v>0</v>
      </c>
      <c r="M61" s="47">
        <f t="shared" si="19"/>
        <v>7261</v>
      </c>
      <c r="N61" s="47">
        <f t="shared" si="19"/>
        <v>7261</v>
      </c>
      <c r="O61" s="42"/>
      <c r="P61" s="47">
        <f>P62+P63</f>
        <v>7316.2999999999993</v>
      </c>
      <c r="Q61" s="47">
        <f>Q62+Q63</f>
        <v>7316.2999999999993</v>
      </c>
      <c r="R61" s="42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48"/>
      <c r="JB61" s="48"/>
      <c r="JC61" s="48"/>
      <c r="JD61" s="48"/>
      <c r="JE61" s="48"/>
      <c r="JF61" s="48"/>
      <c r="JG61" s="48"/>
      <c r="JH61" s="48"/>
      <c r="JI61" s="48"/>
      <c r="JJ61" s="48"/>
      <c r="JK61" s="48"/>
      <c r="JL61" s="48"/>
      <c r="JM61" s="48"/>
      <c r="JN61" s="48"/>
      <c r="JO61" s="48"/>
      <c r="JP61" s="48"/>
      <c r="JQ61" s="48"/>
      <c r="JR61" s="48"/>
      <c r="JS61" s="48"/>
      <c r="JT61" s="48"/>
      <c r="JU61" s="48"/>
      <c r="JV61" s="48"/>
      <c r="JW61" s="48"/>
      <c r="JX61" s="48"/>
      <c r="JY61" s="48"/>
      <c r="JZ61" s="48"/>
      <c r="KA61" s="48"/>
      <c r="KB61" s="48"/>
      <c r="KC61" s="48"/>
      <c r="KD61" s="48"/>
      <c r="KE61" s="48"/>
      <c r="KF61" s="48"/>
      <c r="KG61" s="48"/>
      <c r="KH61" s="48"/>
      <c r="KI61" s="48"/>
      <c r="KJ61" s="48"/>
      <c r="KK61" s="48"/>
      <c r="KL61" s="48"/>
      <c r="KM61" s="48"/>
      <c r="KN61" s="48"/>
    </row>
    <row r="62" spans="1:300" s="75" customFormat="1" ht="96" customHeight="1" x14ac:dyDescent="0.25">
      <c r="A62" s="82" t="s">
        <v>119</v>
      </c>
      <c r="B62" s="45" t="s">
        <v>120</v>
      </c>
      <c r="C62" s="46" t="s">
        <v>121</v>
      </c>
      <c r="D62" s="46" t="s">
        <v>122</v>
      </c>
      <c r="E62" s="46" t="s">
        <v>22</v>
      </c>
      <c r="F62" s="47">
        <f t="shared" si="13"/>
        <v>5195.5</v>
      </c>
      <c r="G62" s="47">
        <f>5260.5-100</f>
        <v>5160.5</v>
      </c>
      <c r="H62" s="40"/>
      <c r="I62" s="41">
        <v>35</v>
      </c>
      <c r="J62" s="47"/>
      <c r="K62" s="47"/>
      <c r="L62" s="47"/>
      <c r="M62" s="47">
        <f>5313.6-150-676.8-200+926.8</f>
        <v>5213.6000000000004</v>
      </c>
      <c r="N62" s="47">
        <f>5313.6-150-676.8-200+926.8</f>
        <v>5213.6000000000004</v>
      </c>
      <c r="O62" s="42"/>
      <c r="P62" s="47">
        <f>5368.9-150-865.6-200+1115.6</f>
        <v>5268.9</v>
      </c>
      <c r="Q62" s="47">
        <f>5368.9-150-865.6-200+1115.6</f>
        <v>5268.9</v>
      </c>
      <c r="R62" s="42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48"/>
      <c r="JB62" s="48"/>
      <c r="JC62" s="48"/>
      <c r="JD62" s="48"/>
      <c r="JE62" s="48"/>
      <c r="JF62" s="48"/>
      <c r="JG62" s="48"/>
      <c r="JH62" s="48"/>
      <c r="JI62" s="48"/>
      <c r="JJ62" s="48"/>
      <c r="JK62" s="48"/>
      <c r="JL62" s="48"/>
      <c r="JM62" s="48"/>
      <c r="JN62" s="48"/>
      <c r="JO62" s="48"/>
      <c r="JP62" s="48"/>
      <c r="JQ62" s="48"/>
      <c r="JR62" s="48"/>
      <c r="JS62" s="48"/>
      <c r="JT62" s="48"/>
      <c r="JU62" s="48"/>
      <c r="JV62" s="48"/>
      <c r="JW62" s="48"/>
      <c r="JX62" s="48"/>
      <c r="JY62" s="48"/>
      <c r="JZ62" s="48"/>
      <c r="KA62" s="48"/>
      <c r="KB62" s="48"/>
      <c r="KC62" s="48"/>
      <c r="KD62" s="48"/>
      <c r="KE62" s="48"/>
      <c r="KF62" s="48"/>
      <c r="KG62" s="48"/>
      <c r="KH62" s="48"/>
      <c r="KI62" s="48"/>
      <c r="KJ62" s="48"/>
      <c r="KK62" s="48"/>
      <c r="KL62" s="48"/>
      <c r="KM62" s="48"/>
      <c r="KN62" s="48"/>
    </row>
    <row r="63" spans="1:300" ht="120" x14ac:dyDescent="0.25">
      <c r="A63" s="63" t="s">
        <v>123</v>
      </c>
      <c r="B63" s="45" t="s">
        <v>124</v>
      </c>
      <c r="C63" s="46" t="s">
        <v>121</v>
      </c>
      <c r="D63" s="46" t="s">
        <v>122</v>
      </c>
      <c r="E63" s="46" t="s">
        <v>22</v>
      </c>
      <c r="F63" s="47">
        <f t="shared" si="13"/>
        <v>2047.4</v>
      </c>
      <c r="G63" s="47">
        <v>2047.4</v>
      </c>
      <c r="H63" s="40"/>
      <c r="I63" s="42"/>
      <c r="J63" s="47"/>
      <c r="K63" s="47"/>
      <c r="L63" s="47"/>
      <c r="M63" s="47">
        <v>2047.4</v>
      </c>
      <c r="N63" s="47">
        <v>2047.4</v>
      </c>
      <c r="O63" s="42"/>
      <c r="P63" s="47">
        <v>2047.4</v>
      </c>
      <c r="Q63" s="47">
        <v>2047.4</v>
      </c>
      <c r="R63" s="42"/>
    </row>
    <row r="64" spans="1:300" ht="75" x14ac:dyDescent="0.25">
      <c r="A64" s="44" t="s">
        <v>125</v>
      </c>
      <c r="B64" s="45" t="s">
        <v>126</v>
      </c>
      <c r="C64" s="46"/>
      <c r="D64" s="46"/>
      <c r="E64" s="46"/>
      <c r="F64" s="47">
        <f t="shared" si="13"/>
        <v>12.8</v>
      </c>
      <c r="G64" s="47">
        <f t="shared" ref="G64:N64" si="20">G65</f>
        <v>12.8</v>
      </c>
      <c r="H64" s="40">
        <f t="shared" si="20"/>
        <v>0</v>
      </c>
      <c r="I64" s="42">
        <f t="shared" si="20"/>
        <v>0</v>
      </c>
      <c r="J64" s="47">
        <f t="shared" si="20"/>
        <v>0</v>
      </c>
      <c r="K64" s="47">
        <f t="shared" si="20"/>
        <v>0</v>
      </c>
      <c r="L64" s="47">
        <f t="shared" si="20"/>
        <v>0</v>
      </c>
      <c r="M64" s="47">
        <f t="shared" si="20"/>
        <v>12.8</v>
      </c>
      <c r="N64" s="47">
        <f t="shared" si="20"/>
        <v>12.8</v>
      </c>
      <c r="O64" s="42"/>
      <c r="P64" s="47">
        <f>P65</f>
        <v>12.8</v>
      </c>
      <c r="Q64" s="47">
        <f>Q65</f>
        <v>12.8</v>
      </c>
      <c r="R64" s="42"/>
    </row>
    <row r="65" spans="1:300" ht="195" x14ac:dyDescent="0.25">
      <c r="A65" s="56" t="s">
        <v>127</v>
      </c>
      <c r="B65" s="45" t="s">
        <v>128</v>
      </c>
      <c r="C65" s="46" t="s">
        <v>121</v>
      </c>
      <c r="D65" s="46" t="s">
        <v>122</v>
      </c>
      <c r="E65" s="46" t="s">
        <v>22</v>
      </c>
      <c r="F65" s="47">
        <f t="shared" si="13"/>
        <v>12.8</v>
      </c>
      <c r="G65" s="47">
        <v>12.8</v>
      </c>
      <c r="H65" s="40"/>
      <c r="I65" s="42"/>
      <c r="J65" s="47"/>
      <c r="K65" s="47"/>
      <c r="L65" s="47"/>
      <c r="M65" s="47">
        <v>12.8</v>
      </c>
      <c r="N65" s="47">
        <v>12.8</v>
      </c>
      <c r="O65" s="42"/>
      <c r="P65" s="47">
        <v>12.8</v>
      </c>
      <c r="Q65" s="47">
        <v>12.8</v>
      </c>
      <c r="R65" s="42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  <c r="HE65" s="75"/>
      <c r="HF65" s="75"/>
      <c r="HG65" s="75"/>
      <c r="HH65" s="75"/>
      <c r="HI65" s="75"/>
      <c r="HJ65" s="75"/>
      <c r="HK65" s="75"/>
      <c r="HL65" s="75"/>
      <c r="HM65" s="75"/>
      <c r="HN65" s="75"/>
      <c r="HO65" s="75"/>
      <c r="HP65" s="75"/>
      <c r="HQ65" s="75"/>
      <c r="HR65" s="75"/>
      <c r="HS65" s="75"/>
      <c r="HT65" s="75"/>
      <c r="HU65" s="75"/>
      <c r="HV65" s="75"/>
      <c r="HW65" s="75"/>
      <c r="HX65" s="75"/>
      <c r="HY65" s="75"/>
      <c r="HZ65" s="75"/>
      <c r="IA65" s="75"/>
      <c r="IB65" s="75"/>
      <c r="IC65" s="75"/>
      <c r="ID65" s="75"/>
      <c r="IE65" s="75"/>
      <c r="IF65" s="75"/>
      <c r="IG65" s="75"/>
      <c r="IH65" s="75"/>
      <c r="II65" s="75"/>
      <c r="IJ65" s="75"/>
      <c r="IK65" s="75"/>
      <c r="IL65" s="75"/>
      <c r="IM65" s="75"/>
      <c r="IN65" s="75"/>
      <c r="IO65" s="75"/>
      <c r="IP65" s="75"/>
      <c r="IQ65" s="75"/>
      <c r="IR65" s="75"/>
      <c r="IS65" s="75"/>
      <c r="IT65" s="75"/>
      <c r="IU65" s="75"/>
      <c r="IV65" s="75"/>
      <c r="IW65" s="75"/>
      <c r="IX65" s="75"/>
      <c r="IY65" s="75"/>
      <c r="IZ65" s="75"/>
      <c r="JA65" s="75"/>
      <c r="JB65" s="75"/>
      <c r="JC65" s="75"/>
      <c r="JD65" s="75"/>
      <c r="JE65" s="75"/>
      <c r="JF65" s="75"/>
    </row>
    <row r="66" spans="1:300" ht="30" x14ac:dyDescent="0.25">
      <c r="A66" s="76" t="s">
        <v>129</v>
      </c>
      <c r="B66" s="45" t="s">
        <v>130</v>
      </c>
      <c r="C66" s="46"/>
      <c r="D66" s="46"/>
      <c r="E66" s="46"/>
      <c r="F66" s="47">
        <f t="shared" si="13"/>
        <v>40</v>
      </c>
      <c r="G66" s="47">
        <f t="shared" ref="G66:N66" si="21">G67</f>
        <v>40</v>
      </c>
      <c r="H66" s="40">
        <f t="shared" si="21"/>
        <v>0</v>
      </c>
      <c r="I66" s="42">
        <f t="shared" si="21"/>
        <v>0</v>
      </c>
      <c r="J66" s="47">
        <f t="shared" si="21"/>
        <v>0</v>
      </c>
      <c r="K66" s="47">
        <f t="shared" si="21"/>
        <v>0</v>
      </c>
      <c r="L66" s="47">
        <f t="shared" si="21"/>
        <v>0</v>
      </c>
      <c r="M66" s="47">
        <f t="shared" si="21"/>
        <v>40</v>
      </c>
      <c r="N66" s="47">
        <f t="shared" si="21"/>
        <v>40</v>
      </c>
      <c r="O66" s="42"/>
      <c r="P66" s="47">
        <f>P67</f>
        <v>40</v>
      </c>
      <c r="Q66" s="47">
        <f>Q67</f>
        <v>40</v>
      </c>
      <c r="R66" s="42"/>
    </row>
    <row r="67" spans="1:300" ht="45" x14ac:dyDescent="0.25">
      <c r="A67" s="83" t="s">
        <v>131</v>
      </c>
      <c r="B67" s="45" t="s">
        <v>132</v>
      </c>
      <c r="C67" s="46">
        <v>200</v>
      </c>
      <c r="D67" s="46" t="s">
        <v>122</v>
      </c>
      <c r="E67" s="46" t="s">
        <v>22</v>
      </c>
      <c r="F67" s="47">
        <f t="shared" si="13"/>
        <v>40</v>
      </c>
      <c r="G67" s="47">
        <v>40</v>
      </c>
      <c r="H67" s="40"/>
      <c r="I67" s="42"/>
      <c r="J67" s="47"/>
      <c r="K67" s="47"/>
      <c r="L67" s="47"/>
      <c r="M67" s="47">
        <v>40</v>
      </c>
      <c r="N67" s="47">
        <v>40</v>
      </c>
      <c r="O67" s="42"/>
      <c r="P67" s="47">
        <v>40</v>
      </c>
      <c r="Q67" s="47">
        <v>40</v>
      </c>
      <c r="R67" s="42"/>
    </row>
    <row r="68" spans="1:300" ht="41.85" hidden="1" customHeight="1" x14ac:dyDescent="0.25">
      <c r="A68" s="84" t="s">
        <v>133</v>
      </c>
      <c r="B68" s="45" t="s">
        <v>134</v>
      </c>
      <c r="C68" s="46"/>
      <c r="D68" s="46"/>
      <c r="E68" s="46"/>
      <c r="F68" s="47">
        <f t="shared" si="13"/>
        <v>0</v>
      </c>
      <c r="G68" s="47">
        <f t="shared" ref="G68:N68" si="22">G69</f>
        <v>0</v>
      </c>
      <c r="H68" s="40">
        <f t="shared" si="22"/>
        <v>0</v>
      </c>
      <c r="I68" s="42">
        <f t="shared" si="22"/>
        <v>0</v>
      </c>
      <c r="J68" s="47">
        <f t="shared" si="22"/>
        <v>0</v>
      </c>
      <c r="K68" s="47">
        <f t="shared" si="22"/>
        <v>0</v>
      </c>
      <c r="L68" s="47">
        <f t="shared" si="22"/>
        <v>0</v>
      </c>
      <c r="M68" s="47">
        <f t="shared" si="22"/>
        <v>0</v>
      </c>
      <c r="N68" s="47">
        <f t="shared" si="22"/>
        <v>0</v>
      </c>
      <c r="O68" s="42"/>
      <c r="P68" s="47">
        <f>P69</f>
        <v>0</v>
      </c>
      <c r="Q68" s="47">
        <f>Q69</f>
        <v>0</v>
      </c>
      <c r="R68" s="42"/>
      <c r="JA68" s="48"/>
      <c r="JB68" s="48"/>
      <c r="JC68" s="48"/>
      <c r="JD68" s="48"/>
      <c r="JE68" s="48"/>
      <c r="JF68" s="48"/>
      <c r="JG68" s="48"/>
      <c r="JH68" s="48"/>
      <c r="JI68" s="48"/>
      <c r="JJ68" s="48"/>
      <c r="JK68" s="48"/>
      <c r="JL68" s="48"/>
      <c r="JM68" s="48"/>
      <c r="JN68" s="48"/>
      <c r="JO68" s="48"/>
      <c r="JP68" s="48"/>
      <c r="JQ68" s="48"/>
      <c r="JR68" s="48"/>
      <c r="JS68" s="48"/>
      <c r="JT68" s="48"/>
      <c r="JU68" s="48"/>
      <c r="JV68" s="48"/>
      <c r="JW68" s="48"/>
      <c r="JX68" s="48"/>
      <c r="JY68" s="48"/>
      <c r="JZ68" s="48"/>
      <c r="KA68" s="48"/>
      <c r="KB68" s="48"/>
      <c r="KC68" s="48"/>
      <c r="KD68" s="48"/>
      <c r="KE68" s="48"/>
      <c r="KF68" s="48"/>
      <c r="KG68" s="48"/>
      <c r="KH68" s="48"/>
    </row>
    <row r="69" spans="1:300" ht="3" hidden="1" customHeight="1" x14ac:dyDescent="0.25">
      <c r="A69" s="84" t="s">
        <v>135</v>
      </c>
      <c r="B69" s="45" t="s">
        <v>136</v>
      </c>
      <c r="C69" s="46" t="s">
        <v>121</v>
      </c>
      <c r="D69" s="46" t="s">
        <v>122</v>
      </c>
      <c r="E69" s="46" t="s">
        <v>22</v>
      </c>
      <c r="F69" s="47">
        <f t="shared" si="13"/>
        <v>0</v>
      </c>
      <c r="G69" s="47">
        <v>0</v>
      </c>
      <c r="H69" s="40">
        <v>0</v>
      </c>
      <c r="I69" s="42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2"/>
      <c r="P69" s="47">
        <v>0</v>
      </c>
      <c r="Q69" s="47">
        <v>0</v>
      </c>
      <c r="R69" s="42"/>
    </row>
    <row r="70" spans="1:300" ht="55.5" customHeight="1" x14ac:dyDescent="0.25">
      <c r="A70" s="84" t="s">
        <v>137</v>
      </c>
      <c r="B70" s="45" t="s">
        <v>138</v>
      </c>
      <c r="C70" s="46"/>
      <c r="D70" s="46"/>
      <c r="E70" s="46"/>
      <c r="F70" s="47">
        <f t="shared" si="13"/>
        <v>962</v>
      </c>
      <c r="G70" s="47">
        <f t="shared" ref="G70:N70" si="23">G71</f>
        <v>0</v>
      </c>
      <c r="H70" s="40">
        <f t="shared" si="23"/>
        <v>962</v>
      </c>
      <c r="I70" s="42">
        <f t="shared" si="23"/>
        <v>0</v>
      </c>
      <c r="J70" s="47">
        <f t="shared" si="23"/>
        <v>0</v>
      </c>
      <c r="K70" s="47">
        <f t="shared" si="23"/>
        <v>0</v>
      </c>
      <c r="L70" s="47">
        <f t="shared" si="23"/>
        <v>0</v>
      </c>
      <c r="M70" s="47">
        <f t="shared" si="23"/>
        <v>0</v>
      </c>
      <c r="N70" s="47">
        <f t="shared" si="23"/>
        <v>0</v>
      </c>
      <c r="O70" s="42"/>
      <c r="P70" s="47">
        <f>P71</f>
        <v>0</v>
      </c>
      <c r="Q70" s="47">
        <f>Q71</f>
        <v>0</v>
      </c>
      <c r="R70" s="42"/>
      <c r="JA70" s="79"/>
      <c r="JB70" s="79"/>
      <c r="JC70" s="79"/>
      <c r="JD70" s="79"/>
      <c r="JE70" s="79"/>
      <c r="JF70" s="79"/>
    </row>
    <row r="71" spans="1:300" ht="62.65" customHeight="1" x14ac:dyDescent="0.25">
      <c r="A71" s="76" t="s">
        <v>139</v>
      </c>
      <c r="B71" s="45" t="s">
        <v>140</v>
      </c>
      <c r="C71" s="46" t="s">
        <v>141</v>
      </c>
      <c r="D71" s="46" t="s">
        <v>122</v>
      </c>
      <c r="E71" s="46" t="s">
        <v>22</v>
      </c>
      <c r="F71" s="47">
        <f t="shared" si="13"/>
        <v>962</v>
      </c>
      <c r="G71" s="47">
        <v>0</v>
      </c>
      <c r="H71" s="40">
        <v>962</v>
      </c>
      <c r="I71" s="42"/>
      <c r="J71" s="47"/>
      <c r="K71" s="47"/>
      <c r="L71" s="47"/>
      <c r="M71" s="47">
        <v>0</v>
      </c>
      <c r="N71" s="47">
        <v>0</v>
      </c>
      <c r="O71" s="42"/>
      <c r="P71" s="47">
        <v>0</v>
      </c>
      <c r="Q71" s="47">
        <v>0</v>
      </c>
      <c r="R71" s="42"/>
      <c r="JA71" s="79"/>
      <c r="JB71" s="79"/>
      <c r="JC71" s="79"/>
      <c r="JD71" s="79"/>
      <c r="JE71" s="79"/>
      <c r="JF71" s="79"/>
    </row>
    <row r="72" spans="1:300" ht="42.75" x14ac:dyDescent="0.2">
      <c r="A72" s="80" t="s">
        <v>142</v>
      </c>
      <c r="B72" s="30" t="s">
        <v>143</v>
      </c>
      <c r="C72" s="31"/>
      <c r="D72" s="31"/>
      <c r="E72" s="31"/>
      <c r="F72" s="32">
        <f t="shared" si="13"/>
        <v>1274.2</v>
      </c>
      <c r="G72" s="32">
        <f t="shared" ref="G72:N73" si="24">G73</f>
        <v>1274.2</v>
      </c>
      <c r="H72" s="33">
        <f t="shared" si="24"/>
        <v>0</v>
      </c>
      <c r="I72" s="35">
        <f t="shared" si="24"/>
        <v>0</v>
      </c>
      <c r="J72" s="32">
        <f t="shared" si="24"/>
        <v>0</v>
      </c>
      <c r="K72" s="32">
        <f t="shared" si="24"/>
        <v>0</v>
      </c>
      <c r="L72" s="32">
        <f t="shared" si="24"/>
        <v>0</v>
      </c>
      <c r="M72" s="32">
        <f t="shared" si="24"/>
        <v>1303.8</v>
      </c>
      <c r="N72" s="32">
        <f t="shared" si="24"/>
        <v>1303.8</v>
      </c>
      <c r="O72" s="35"/>
      <c r="P72" s="32">
        <f>P73</f>
        <v>1367.4</v>
      </c>
      <c r="Q72" s="32">
        <f>Q73</f>
        <v>1367.4</v>
      </c>
      <c r="R72" s="35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FZ72" s="52"/>
      <c r="GA72" s="52"/>
      <c r="GB72" s="52"/>
      <c r="GC72" s="52"/>
      <c r="GD72" s="52"/>
      <c r="GE72" s="52"/>
      <c r="GF72" s="52"/>
      <c r="GG72" s="52"/>
      <c r="GH72" s="52"/>
      <c r="GI72" s="52"/>
      <c r="GJ72" s="52"/>
      <c r="GK72" s="52"/>
      <c r="GL72" s="52"/>
      <c r="GM72" s="52"/>
      <c r="GN72" s="52"/>
      <c r="GO72" s="52"/>
      <c r="GP72" s="52"/>
      <c r="GQ72" s="52"/>
      <c r="GR72" s="52"/>
      <c r="GS72" s="52"/>
      <c r="GT72" s="52"/>
      <c r="GU72" s="52"/>
      <c r="GV72" s="52"/>
      <c r="GW72" s="52"/>
      <c r="GX72" s="52"/>
      <c r="GY72" s="52"/>
      <c r="GZ72" s="52"/>
      <c r="HA72" s="52"/>
      <c r="HB72" s="52"/>
      <c r="HC72" s="52"/>
      <c r="HD72" s="52"/>
      <c r="HE72" s="52"/>
      <c r="HF72" s="52"/>
      <c r="HG72" s="52"/>
      <c r="HH72" s="52"/>
      <c r="HI72" s="52"/>
      <c r="HJ72" s="52"/>
      <c r="HK72" s="52"/>
      <c r="HL72" s="52"/>
      <c r="HM72" s="52"/>
      <c r="HN72" s="52"/>
      <c r="HO72" s="52"/>
      <c r="HP72" s="52"/>
      <c r="HQ72" s="52"/>
      <c r="HR72" s="52"/>
      <c r="HS72" s="52"/>
      <c r="HT72" s="52"/>
      <c r="HU72" s="52"/>
      <c r="HV72" s="52"/>
      <c r="HW72" s="52"/>
      <c r="HX72" s="52"/>
      <c r="HY72" s="52"/>
      <c r="HZ72" s="52"/>
      <c r="IA72" s="52"/>
      <c r="IB72" s="52"/>
      <c r="IC72" s="52"/>
      <c r="ID72" s="52"/>
      <c r="IE72" s="52"/>
      <c r="IF72" s="52"/>
      <c r="IG72" s="52"/>
      <c r="IH72" s="52"/>
      <c r="II72" s="52"/>
      <c r="IJ72" s="52"/>
      <c r="IK72" s="52"/>
      <c r="IL72" s="52"/>
      <c r="IM72" s="52"/>
      <c r="IN72" s="52"/>
      <c r="IO72" s="52"/>
      <c r="IP72" s="52"/>
      <c r="IQ72" s="52"/>
      <c r="IR72" s="52"/>
      <c r="IS72" s="52"/>
      <c r="IT72" s="52"/>
      <c r="IU72" s="52"/>
      <c r="IV72" s="52"/>
      <c r="IW72" s="52"/>
      <c r="IX72" s="52"/>
      <c r="IY72" s="52"/>
      <c r="IZ72" s="52"/>
      <c r="JA72" s="53"/>
      <c r="JB72" s="53"/>
      <c r="JC72" s="53"/>
      <c r="JD72" s="53"/>
      <c r="JE72" s="53"/>
      <c r="JF72" s="53"/>
      <c r="JG72" s="53"/>
      <c r="JH72" s="53"/>
      <c r="JI72" s="53"/>
      <c r="JJ72" s="53"/>
      <c r="JK72" s="53"/>
      <c r="JL72" s="53"/>
      <c r="JM72" s="53"/>
      <c r="JN72" s="53"/>
      <c r="JO72" s="53"/>
      <c r="JP72" s="53"/>
      <c r="JQ72" s="53"/>
      <c r="JR72" s="53"/>
      <c r="JS72" s="53"/>
      <c r="JT72" s="53"/>
      <c r="JU72" s="53"/>
      <c r="JV72" s="53"/>
      <c r="JW72" s="53"/>
      <c r="JX72" s="53"/>
      <c r="JY72" s="53"/>
      <c r="JZ72" s="53"/>
      <c r="KA72" s="53"/>
      <c r="KB72" s="53"/>
      <c r="KC72" s="53"/>
      <c r="KD72" s="53"/>
      <c r="KE72" s="53"/>
      <c r="KF72" s="53"/>
      <c r="KG72" s="53"/>
      <c r="KH72" s="53"/>
      <c r="KI72" s="53"/>
      <c r="KJ72" s="53"/>
      <c r="KK72" s="53"/>
      <c r="KL72" s="53"/>
      <c r="KM72" s="53"/>
      <c r="KN72" s="53"/>
    </row>
    <row r="73" spans="1:300" ht="30" x14ac:dyDescent="0.25">
      <c r="A73" s="83" t="s">
        <v>144</v>
      </c>
      <c r="B73" s="45" t="s">
        <v>145</v>
      </c>
      <c r="C73" s="46"/>
      <c r="D73" s="46"/>
      <c r="E73" s="46"/>
      <c r="F73" s="47">
        <f t="shared" si="13"/>
        <v>1274.2</v>
      </c>
      <c r="G73" s="47">
        <f t="shared" si="24"/>
        <v>1274.2</v>
      </c>
      <c r="H73" s="40">
        <f t="shared" si="24"/>
        <v>0</v>
      </c>
      <c r="I73" s="42">
        <f t="shared" si="24"/>
        <v>0</v>
      </c>
      <c r="J73" s="47">
        <f t="shared" si="24"/>
        <v>0</v>
      </c>
      <c r="K73" s="47">
        <f t="shared" si="24"/>
        <v>0</v>
      </c>
      <c r="L73" s="47">
        <f t="shared" si="24"/>
        <v>0</v>
      </c>
      <c r="M73" s="47">
        <f t="shared" si="24"/>
        <v>1303.8</v>
      </c>
      <c r="N73" s="47">
        <f t="shared" si="24"/>
        <v>1303.8</v>
      </c>
      <c r="O73" s="42"/>
      <c r="P73" s="47">
        <f>P74</f>
        <v>1367.4</v>
      </c>
      <c r="Q73" s="47">
        <f>Q74</f>
        <v>1367.4</v>
      </c>
      <c r="R73" s="42"/>
      <c r="JA73" s="48"/>
      <c r="JB73" s="48"/>
      <c r="JC73" s="48"/>
      <c r="JD73" s="48"/>
      <c r="JE73" s="48"/>
      <c r="JF73" s="48"/>
      <c r="JG73" s="48"/>
      <c r="JH73" s="48"/>
      <c r="JI73" s="48"/>
      <c r="JJ73" s="48"/>
      <c r="JK73" s="48"/>
      <c r="JL73" s="48"/>
      <c r="JM73" s="48"/>
      <c r="JN73" s="48"/>
      <c r="JO73" s="48"/>
      <c r="JP73" s="48"/>
      <c r="JQ73" s="48"/>
      <c r="JR73" s="48"/>
      <c r="JS73" s="48"/>
      <c r="JT73" s="48"/>
      <c r="JU73" s="48"/>
      <c r="JV73" s="48"/>
      <c r="JW73" s="48"/>
      <c r="JX73" s="48"/>
      <c r="JY73" s="48"/>
      <c r="JZ73" s="48"/>
      <c r="KA73" s="48"/>
      <c r="KB73" s="48"/>
      <c r="KC73" s="48"/>
      <c r="KD73" s="48"/>
      <c r="KE73" s="48"/>
      <c r="KF73" s="48"/>
      <c r="KG73" s="48"/>
      <c r="KH73" s="48"/>
    </row>
    <row r="74" spans="1:300" s="75" customFormat="1" ht="75" x14ac:dyDescent="0.25">
      <c r="A74" s="83" t="s">
        <v>146</v>
      </c>
      <c r="B74" s="37" t="s">
        <v>147</v>
      </c>
      <c r="C74" s="46" t="s">
        <v>27</v>
      </c>
      <c r="D74" s="46" t="s">
        <v>83</v>
      </c>
      <c r="E74" s="46" t="s">
        <v>28</v>
      </c>
      <c r="F74" s="47">
        <f t="shared" si="13"/>
        <v>1274.2</v>
      </c>
      <c r="G74" s="47">
        <v>1274.2</v>
      </c>
      <c r="H74" s="40"/>
      <c r="I74" s="42"/>
      <c r="J74" s="47"/>
      <c r="K74" s="47"/>
      <c r="L74" s="47"/>
      <c r="M74" s="47">
        <v>1303.8</v>
      </c>
      <c r="N74" s="47">
        <v>1303.8</v>
      </c>
      <c r="O74" s="42"/>
      <c r="P74" s="47">
        <v>1367.4</v>
      </c>
      <c r="Q74" s="47">
        <v>1367.4</v>
      </c>
      <c r="R74" s="42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48"/>
      <c r="JB74" s="48"/>
      <c r="JC74" s="48"/>
      <c r="JD74" s="48"/>
      <c r="JE74" s="48"/>
      <c r="JF74" s="48"/>
      <c r="JG74" s="48"/>
      <c r="JH74" s="48"/>
      <c r="JI74" s="48"/>
      <c r="JJ74" s="48"/>
      <c r="JK74" s="48"/>
      <c r="JL74" s="48"/>
      <c r="JM74" s="48"/>
      <c r="JN74" s="48"/>
      <c r="JO74" s="48"/>
      <c r="JP74" s="48"/>
      <c r="JQ74" s="48"/>
      <c r="JR74" s="48"/>
      <c r="JS74" s="48"/>
      <c r="JT74" s="48"/>
      <c r="JU74" s="48"/>
      <c r="JV74" s="48"/>
      <c r="JW74" s="48"/>
      <c r="JX74" s="48"/>
      <c r="JY74" s="48"/>
      <c r="JZ74" s="48"/>
      <c r="KA74" s="48"/>
      <c r="KB74" s="48"/>
      <c r="KC74" s="48"/>
      <c r="KD74" s="48"/>
      <c r="KE74" s="48"/>
      <c r="KF74" s="48"/>
      <c r="KG74" s="48"/>
      <c r="KH74" s="48"/>
      <c r="KI74" s="48"/>
      <c r="KJ74" s="48"/>
      <c r="KK74" s="48"/>
      <c r="KL74" s="48"/>
      <c r="KM74" s="48"/>
      <c r="KN74" s="48"/>
    </row>
    <row r="75" spans="1:300" ht="114" x14ac:dyDescent="0.2">
      <c r="A75" s="49" t="s">
        <v>148</v>
      </c>
      <c r="B75" s="30" t="s">
        <v>149</v>
      </c>
      <c r="C75" s="31"/>
      <c r="D75" s="31"/>
      <c r="E75" s="31"/>
      <c r="F75" s="32">
        <f t="shared" si="13"/>
        <v>9902.3999999999978</v>
      </c>
      <c r="G75" s="32">
        <f t="shared" ref="G75:N75" si="25">G76+G84+G87</f>
        <v>9425.4999999999982</v>
      </c>
      <c r="H75" s="33">
        <f t="shared" si="25"/>
        <v>0</v>
      </c>
      <c r="I75" s="35">
        <f t="shared" si="25"/>
        <v>476.9</v>
      </c>
      <c r="J75" s="32">
        <f t="shared" si="25"/>
        <v>0</v>
      </c>
      <c r="K75" s="32">
        <f t="shared" si="25"/>
        <v>0</v>
      </c>
      <c r="L75" s="32">
        <f t="shared" si="25"/>
        <v>0</v>
      </c>
      <c r="M75" s="32">
        <f t="shared" si="25"/>
        <v>9381.7999999999993</v>
      </c>
      <c r="N75" s="32">
        <f t="shared" si="25"/>
        <v>9381.7999999999993</v>
      </c>
      <c r="O75" s="35"/>
      <c r="P75" s="32">
        <f>P76+P84+P87</f>
        <v>9529.4</v>
      </c>
      <c r="Q75" s="32">
        <f>Q76+Q84+Q87</f>
        <v>9529.4</v>
      </c>
      <c r="R75" s="35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52"/>
      <c r="GE75" s="52"/>
      <c r="GF75" s="52"/>
      <c r="GG75" s="52"/>
      <c r="GH75" s="52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  <c r="HC75" s="52"/>
      <c r="HD75" s="52"/>
      <c r="HE75" s="52"/>
      <c r="HF75" s="52"/>
      <c r="HG75" s="52"/>
      <c r="HH75" s="52"/>
      <c r="HI75" s="52"/>
      <c r="HJ75" s="52"/>
      <c r="HK75" s="52"/>
      <c r="HL75" s="52"/>
      <c r="HM75" s="52"/>
      <c r="HN75" s="52"/>
      <c r="HO75" s="52"/>
      <c r="HP75" s="52"/>
      <c r="HQ75" s="52"/>
      <c r="HR75" s="52"/>
      <c r="HS75" s="52"/>
      <c r="HT75" s="52"/>
      <c r="HU75" s="52"/>
      <c r="HV75" s="52"/>
      <c r="HW75" s="52"/>
      <c r="HX75" s="52"/>
      <c r="HY75" s="52"/>
      <c r="HZ75" s="52"/>
      <c r="IA75" s="52"/>
      <c r="IB75" s="52"/>
      <c r="IC75" s="52"/>
      <c r="ID75" s="52"/>
      <c r="IE75" s="52"/>
      <c r="IF75" s="52"/>
      <c r="IG75" s="52"/>
      <c r="IH75" s="52"/>
      <c r="II75" s="52"/>
      <c r="IJ75" s="52"/>
      <c r="IK75" s="52"/>
      <c r="IL75" s="52"/>
      <c r="IM75" s="52"/>
      <c r="IN75" s="52"/>
      <c r="IO75" s="52"/>
      <c r="IP75" s="52"/>
      <c r="IQ75" s="52"/>
      <c r="IR75" s="52"/>
      <c r="IS75" s="52"/>
      <c r="IT75" s="52"/>
      <c r="IU75" s="52"/>
      <c r="IV75" s="52"/>
      <c r="IW75" s="52"/>
      <c r="IX75" s="52"/>
      <c r="IY75" s="52"/>
      <c r="IZ75" s="52"/>
      <c r="JA75" s="53"/>
      <c r="JB75" s="53"/>
      <c r="JC75" s="53"/>
      <c r="JD75" s="53"/>
      <c r="JE75" s="53"/>
      <c r="JF75" s="53"/>
      <c r="JG75" s="53"/>
      <c r="JH75" s="53"/>
      <c r="JI75" s="53"/>
      <c r="JJ75" s="53"/>
      <c r="JK75" s="53"/>
      <c r="JL75" s="53"/>
      <c r="JM75" s="53"/>
      <c r="JN75" s="53"/>
      <c r="JO75" s="53"/>
      <c r="JP75" s="53"/>
      <c r="JQ75" s="53"/>
      <c r="JR75" s="53"/>
      <c r="JS75" s="53"/>
      <c r="JT75" s="53"/>
      <c r="JU75" s="53"/>
      <c r="JV75" s="53"/>
      <c r="JW75" s="53"/>
      <c r="JX75" s="53"/>
      <c r="JY75" s="53"/>
      <c r="JZ75" s="53"/>
      <c r="KA75" s="53"/>
      <c r="KB75" s="53"/>
      <c r="KC75" s="53"/>
      <c r="KD75" s="53"/>
      <c r="KE75" s="53"/>
      <c r="KF75" s="53"/>
      <c r="KG75" s="53"/>
      <c r="KH75" s="53"/>
      <c r="KI75" s="53"/>
      <c r="KJ75" s="53"/>
      <c r="KK75" s="53"/>
      <c r="KL75" s="53"/>
      <c r="KM75" s="53"/>
      <c r="KN75" s="53"/>
    </row>
    <row r="76" spans="1:300" ht="30" x14ac:dyDescent="0.25">
      <c r="A76" s="78" t="s">
        <v>150</v>
      </c>
      <c r="B76" s="45" t="s">
        <v>151</v>
      </c>
      <c r="C76" s="46"/>
      <c r="D76" s="46"/>
      <c r="E76" s="46"/>
      <c r="F76" s="47">
        <f t="shared" si="13"/>
        <v>9887.5999999999985</v>
      </c>
      <c r="G76" s="47">
        <f t="shared" ref="G76:N76" si="26">SUM(G77:G83)</f>
        <v>9410.6999999999989</v>
      </c>
      <c r="H76" s="40">
        <f t="shared" si="26"/>
        <v>0</v>
      </c>
      <c r="I76" s="42">
        <f t="shared" si="26"/>
        <v>476.9</v>
      </c>
      <c r="J76" s="47">
        <f t="shared" si="26"/>
        <v>0</v>
      </c>
      <c r="K76" s="47">
        <f t="shared" si="26"/>
        <v>0</v>
      </c>
      <c r="L76" s="47">
        <f t="shared" si="26"/>
        <v>0</v>
      </c>
      <c r="M76" s="47">
        <f t="shared" si="26"/>
        <v>9367</v>
      </c>
      <c r="N76" s="47">
        <f t="shared" si="26"/>
        <v>9367</v>
      </c>
      <c r="O76" s="42"/>
      <c r="P76" s="47">
        <f>SUM(P77:P83)</f>
        <v>9514.6</v>
      </c>
      <c r="Q76" s="47">
        <f>SUM(Q77:Q83)</f>
        <v>9514.6</v>
      </c>
      <c r="R76" s="42"/>
    </row>
    <row r="77" spans="1:300" ht="60" x14ac:dyDescent="0.25">
      <c r="A77" s="44" t="s">
        <v>152</v>
      </c>
      <c r="B77" s="45" t="s">
        <v>153</v>
      </c>
      <c r="C77" s="46" t="s">
        <v>27</v>
      </c>
      <c r="D77" s="46" t="s">
        <v>22</v>
      </c>
      <c r="E77" s="46" t="s">
        <v>39</v>
      </c>
      <c r="F77" s="47">
        <f t="shared" si="13"/>
        <v>7.7</v>
      </c>
      <c r="G77" s="47">
        <v>7.7</v>
      </c>
      <c r="H77" s="40"/>
      <c r="I77" s="42"/>
      <c r="J77" s="47"/>
      <c r="K77" s="47"/>
      <c r="L77" s="47"/>
      <c r="M77" s="47">
        <v>7.7</v>
      </c>
      <c r="N77" s="47">
        <v>7.7</v>
      </c>
      <c r="O77" s="42"/>
      <c r="P77" s="47">
        <v>7.7</v>
      </c>
      <c r="Q77" s="47">
        <v>7.7</v>
      </c>
      <c r="R77" s="42"/>
    </row>
    <row r="78" spans="1:300" ht="60" x14ac:dyDescent="0.25">
      <c r="A78" s="44" t="s">
        <v>152</v>
      </c>
      <c r="B78" s="45" t="s">
        <v>153</v>
      </c>
      <c r="C78" s="46" t="s">
        <v>27</v>
      </c>
      <c r="D78" s="46" t="s">
        <v>22</v>
      </c>
      <c r="E78" s="46" t="s">
        <v>83</v>
      </c>
      <c r="F78" s="47">
        <f t="shared" si="13"/>
        <v>196.1</v>
      </c>
      <c r="G78" s="47">
        <f>202-50.4+3.6</f>
        <v>155.19999999999999</v>
      </c>
      <c r="H78" s="40"/>
      <c r="I78" s="42">
        <v>40.9</v>
      </c>
      <c r="J78" s="47"/>
      <c r="K78" s="47"/>
      <c r="L78" s="47"/>
      <c r="M78" s="47">
        <v>233.4</v>
      </c>
      <c r="N78" s="47">
        <v>233.4</v>
      </c>
      <c r="O78" s="42"/>
      <c r="P78" s="47">
        <v>237</v>
      </c>
      <c r="Q78" s="47">
        <v>237</v>
      </c>
      <c r="R78" s="42"/>
      <c r="JA78" s="48"/>
      <c r="JB78" s="48"/>
      <c r="JC78" s="48"/>
      <c r="JD78" s="48"/>
      <c r="JE78" s="48"/>
      <c r="JF78" s="48"/>
      <c r="JG78" s="48"/>
      <c r="JH78" s="48"/>
      <c r="JI78" s="48"/>
      <c r="JJ78" s="48"/>
      <c r="JK78" s="48"/>
      <c r="JL78" s="48"/>
      <c r="JM78" s="48"/>
      <c r="JN78" s="48"/>
      <c r="JO78" s="48"/>
      <c r="JP78" s="48"/>
      <c r="JQ78" s="48"/>
      <c r="JR78" s="48"/>
      <c r="JS78" s="48"/>
      <c r="JT78" s="48"/>
      <c r="JU78" s="48"/>
      <c r="JV78" s="48"/>
      <c r="JW78" s="48"/>
      <c r="JX78" s="48"/>
      <c r="JY78" s="48"/>
      <c r="JZ78" s="48"/>
      <c r="KA78" s="48"/>
      <c r="KB78" s="48"/>
      <c r="KC78" s="48"/>
      <c r="KD78" s="48"/>
      <c r="KE78" s="48"/>
      <c r="KF78" s="48"/>
      <c r="KG78" s="48"/>
      <c r="KH78" s="48"/>
      <c r="KI78" s="48"/>
      <c r="KJ78" s="48"/>
      <c r="KK78" s="48"/>
      <c r="KL78" s="48"/>
      <c r="KM78" s="48"/>
      <c r="KN78" s="48"/>
    </row>
    <row r="79" spans="1:300" s="53" customFormat="1" ht="30" hidden="1" x14ac:dyDescent="0.25">
      <c r="A79" s="44" t="s">
        <v>154</v>
      </c>
      <c r="B79" s="45" t="s">
        <v>153</v>
      </c>
      <c r="C79" s="46" t="s">
        <v>155</v>
      </c>
      <c r="D79" s="46" t="s">
        <v>22</v>
      </c>
      <c r="E79" s="46" t="s">
        <v>83</v>
      </c>
      <c r="F79" s="47">
        <f t="shared" si="13"/>
        <v>0</v>
      </c>
      <c r="G79" s="47">
        <v>0</v>
      </c>
      <c r="H79" s="40"/>
      <c r="I79" s="42"/>
      <c r="J79" s="47"/>
      <c r="K79" s="47"/>
      <c r="L79" s="47"/>
      <c r="M79" s="47">
        <v>0</v>
      </c>
      <c r="N79" s="47">
        <v>0</v>
      </c>
      <c r="O79" s="42"/>
      <c r="P79" s="47">
        <v>0</v>
      </c>
      <c r="Q79" s="47">
        <v>0</v>
      </c>
      <c r="R79" s="42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48"/>
      <c r="JB79" s="48"/>
      <c r="JC79" s="48"/>
      <c r="JD79" s="48"/>
      <c r="JE79" s="48"/>
      <c r="JF79" s="48"/>
      <c r="JG79" s="48"/>
      <c r="JH79" s="48"/>
      <c r="JI79" s="48"/>
      <c r="JJ79" s="48"/>
      <c r="JK79" s="48"/>
      <c r="JL79" s="48"/>
      <c r="JM79" s="48"/>
      <c r="JN79" s="48"/>
      <c r="JO79" s="48"/>
      <c r="JP79" s="48"/>
      <c r="JQ79" s="48"/>
      <c r="JR79" s="48"/>
      <c r="JS79" s="48"/>
      <c r="JT79" s="48"/>
      <c r="JU79" s="48"/>
      <c r="JV79" s="48"/>
      <c r="JW79" s="48"/>
      <c r="JX79" s="48"/>
      <c r="JY79" s="48"/>
      <c r="JZ79" s="48"/>
      <c r="KA79" s="48"/>
      <c r="KB79" s="48"/>
      <c r="KC79" s="48"/>
      <c r="KD79" s="48"/>
      <c r="KE79" s="48"/>
      <c r="KF79" s="48"/>
      <c r="KG79" s="48"/>
      <c r="KH79" s="48"/>
      <c r="KI79" s="48"/>
      <c r="KJ79" s="48"/>
      <c r="KK79" s="48"/>
      <c r="KL79" s="48"/>
      <c r="KM79" s="48"/>
      <c r="KN79" s="48"/>
    </row>
    <row r="80" spans="1:300" s="79" customFormat="1" ht="105" x14ac:dyDescent="0.25">
      <c r="A80" s="85" t="s">
        <v>156</v>
      </c>
      <c r="B80" s="86" t="s">
        <v>157</v>
      </c>
      <c r="C80" s="55">
        <v>100</v>
      </c>
      <c r="D80" s="46" t="s">
        <v>22</v>
      </c>
      <c r="E80" s="46" t="s">
        <v>158</v>
      </c>
      <c r="F80" s="47">
        <f t="shared" ref="F80:F111" si="27">SUM(G80:L80)</f>
        <v>5342.8</v>
      </c>
      <c r="G80" s="47">
        <f>7003.8-1661</f>
        <v>5342.8</v>
      </c>
      <c r="H80" s="40"/>
      <c r="I80" s="42"/>
      <c r="J80" s="47"/>
      <c r="K80" s="47"/>
      <c r="L80" s="47"/>
      <c r="M80" s="47">
        <f>7003.8-1661</f>
        <v>5342.8</v>
      </c>
      <c r="N80" s="47">
        <f>7003.8-1661</f>
        <v>5342.8</v>
      </c>
      <c r="O80" s="42"/>
      <c r="P80" s="47">
        <f>7003.8-1661</f>
        <v>5342.8</v>
      </c>
      <c r="Q80" s="47">
        <f>7003.8-1661</f>
        <v>5342.8</v>
      </c>
      <c r="R80" s="42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7"/>
      <c r="EH80" s="87"/>
      <c r="EI80" s="87"/>
      <c r="EJ80" s="87"/>
      <c r="EK80" s="87"/>
      <c r="EL80" s="87"/>
      <c r="EM80" s="87"/>
      <c r="EN80" s="87"/>
      <c r="EO80" s="87"/>
      <c r="EP80" s="87"/>
      <c r="EQ80" s="87"/>
      <c r="ER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7"/>
      <c r="FE80" s="87"/>
      <c r="FF80" s="87"/>
      <c r="FG80" s="87"/>
      <c r="FH80" s="87"/>
      <c r="FI80" s="87"/>
      <c r="FJ80" s="87"/>
      <c r="FK80" s="87"/>
      <c r="FL80" s="87"/>
      <c r="FM80" s="87"/>
      <c r="FN80" s="87"/>
      <c r="FO80" s="87"/>
      <c r="FP80" s="87"/>
      <c r="FQ80" s="87"/>
      <c r="FR80" s="87"/>
      <c r="FS80" s="87"/>
      <c r="FT80" s="87"/>
      <c r="FU80" s="87"/>
      <c r="FV80" s="87"/>
      <c r="FW80" s="87"/>
      <c r="FX80" s="87"/>
      <c r="FY80" s="87"/>
      <c r="FZ80" s="87"/>
      <c r="GA80" s="87"/>
      <c r="GB80" s="87"/>
      <c r="GC80" s="87"/>
      <c r="GD80" s="87"/>
      <c r="GE80" s="87"/>
      <c r="GF80" s="87"/>
      <c r="GG80" s="87"/>
      <c r="GH80" s="87"/>
      <c r="GI80" s="87"/>
      <c r="GJ80" s="87"/>
      <c r="GK80" s="87"/>
      <c r="GL80" s="87"/>
      <c r="GM80" s="87"/>
      <c r="GN80" s="87"/>
      <c r="GO80" s="87"/>
      <c r="GP80" s="87"/>
      <c r="GQ80" s="87"/>
      <c r="GR80" s="87"/>
      <c r="GS80" s="87"/>
      <c r="GT80" s="87"/>
      <c r="GU80" s="87"/>
      <c r="GV80" s="87"/>
      <c r="GW80" s="87"/>
      <c r="GX80" s="87"/>
      <c r="GY80" s="87"/>
      <c r="GZ80" s="87"/>
      <c r="HA80" s="87"/>
      <c r="HB80" s="87"/>
      <c r="HC80" s="87"/>
      <c r="HD80" s="87"/>
      <c r="HE80" s="87"/>
      <c r="HF80" s="87"/>
      <c r="HG80" s="87"/>
      <c r="HH80" s="87"/>
      <c r="HI80" s="87"/>
      <c r="HJ80" s="87"/>
      <c r="HK80" s="87"/>
      <c r="HL80" s="87"/>
      <c r="HM80" s="87"/>
      <c r="HN80" s="87"/>
      <c r="HO80" s="87"/>
      <c r="HP80" s="87"/>
      <c r="HQ80" s="87"/>
      <c r="HR80" s="87"/>
      <c r="HS80" s="87"/>
      <c r="HT80" s="87"/>
      <c r="HU80" s="87"/>
      <c r="HV80" s="87"/>
      <c r="HW80" s="87"/>
      <c r="HX80" s="87"/>
      <c r="HY80" s="87"/>
      <c r="HZ80" s="87"/>
      <c r="IA80" s="87"/>
      <c r="IB80" s="87"/>
      <c r="IC80" s="87"/>
      <c r="ID80" s="87"/>
      <c r="IE80" s="87"/>
      <c r="IF80" s="87"/>
      <c r="IG80" s="87"/>
      <c r="IH80" s="87"/>
      <c r="II80" s="87"/>
      <c r="IJ80" s="87"/>
      <c r="IK80" s="87"/>
      <c r="IL80" s="87"/>
      <c r="IM80" s="87"/>
      <c r="IN80" s="87"/>
      <c r="IO80" s="87"/>
      <c r="IP80" s="87"/>
      <c r="IQ80" s="87"/>
      <c r="IR80" s="87"/>
      <c r="IS80" s="87"/>
      <c r="IT80" s="87"/>
      <c r="IU80" s="87"/>
      <c r="IV80" s="87"/>
      <c r="IW80" s="87"/>
      <c r="IX80" s="87"/>
      <c r="IY80" s="87"/>
      <c r="IZ80" s="87"/>
      <c r="JA80" s="87"/>
      <c r="JB80" s="87"/>
      <c r="JC80" s="87"/>
      <c r="JD80" s="87"/>
      <c r="JE80" s="87"/>
      <c r="JF80" s="87"/>
      <c r="JG80" s="48"/>
      <c r="JH80" s="48"/>
      <c r="JI80" s="48"/>
      <c r="JJ80" s="48"/>
      <c r="JK80" s="48"/>
      <c r="JL80" s="48"/>
      <c r="JM80" s="48"/>
      <c r="JN80" s="48"/>
      <c r="JO80" s="48"/>
      <c r="JP80" s="48"/>
      <c r="JQ80" s="48"/>
      <c r="JR80" s="48"/>
      <c r="JS80" s="48"/>
      <c r="JT80" s="48"/>
      <c r="JU80" s="48"/>
      <c r="JV80" s="48"/>
      <c r="JW80" s="48"/>
      <c r="JX80" s="48"/>
      <c r="JY80" s="48"/>
      <c r="JZ80" s="48"/>
      <c r="KA80" s="48"/>
      <c r="KB80" s="48"/>
      <c r="KC80" s="48"/>
      <c r="KD80" s="48"/>
      <c r="KE80" s="48"/>
      <c r="KF80" s="48"/>
      <c r="KG80" s="48"/>
      <c r="KH80" s="48"/>
      <c r="KI80" s="48"/>
      <c r="KJ80" s="48"/>
      <c r="KK80" s="48"/>
      <c r="KL80" s="48"/>
      <c r="KM80" s="48"/>
      <c r="KN80" s="48"/>
    </row>
    <row r="81" spans="1:300" s="79" customFormat="1" ht="105" x14ac:dyDescent="0.25">
      <c r="A81" s="85" t="s">
        <v>156</v>
      </c>
      <c r="B81" s="86" t="s">
        <v>157</v>
      </c>
      <c r="C81" s="55">
        <v>100</v>
      </c>
      <c r="D81" s="46" t="s">
        <v>122</v>
      </c>
      <c r="E81" s="46" t="s">
        <v>22</v>
      </c>
      <c r="F81" s="47">
        <f t="shared" si="27"/>
        <v>1661</v>
      </c>
      <c r="G81" s="47">
        <v>1661</v>
      </c>
      <c r="H81" s="40"/>
      <c r="I81" s="42"/>
      <c r="J81" s="47"/>
      <c r="K81" s="47"/>
      <c r="L81" s="47"/>
      <c r="M81" s="47">
        <v>1661</v>
      </c>
      <c r="N81" s="47">
        <v>1661</v>
      </c>
      <c r="O81" s="42"/>
      <c r="P81" s="47">
        <v>1661</v>
      </c>
      <c r="Q81" s="47">
        <v>1661</v>
      </c>
      <c r="R81" s="42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48"/>
      <c r="JB81" s="48"/>
      <c r="JC81" s="48"/>
      <c r="JD81" s="48"/>
      <c r="JE81" s="48"/>
      <c r="JF81" s="48"/>
      <c r="JG81" s="48"/>
      <c r="JH81" s="48"/>
      <c r="JI81" s="48"/>
      <c r="JJ81" s="48"/>
      <c r="JK81" s="48"/>
      <c r="JL81" s="48"/>
      <c r="JM81" s="48"/>
      <c r="JN81" s="48"/>
      <c r="JO81" s="48"/>
      <c r="JP81" s="48"/>
      <c r="JQ81" s="48"/>
      <c r="JR81" s="48"/>
      <c r="JS81" s="48"/>
      <c r="JT81" s="48"/>
      <c r="JU81" s="48"/>
      <c r="JV81" s="48"/>
      <c r="JW81" s="48"/>
      <c r="JX81" s="48"/>
      <c r="JY81" s="48"/>
      <c r="JZ81" s="48"/>
      <c r="KA81" s="48"/>
      <c r="KB81" s="48"/>
      <c r="KC81" s="48"/>
      <c r="KD81" s="48"/>
      <c r="KE81" s="48"/>
      <c r="KF81" s="48"/>
      <c r="KG81" s="48"/>
      <c r="KH81" s="48"/>
      <c r="KI81" s="48"/>
      <c r="KJ81" s="48"/>
      <c r="KK81" s="48"/>
      <c r="KL81" s="48"/>
      <c r="KM81" s="48"/>
      <c r="KN81" s="48"/>
    </row>
    <row r="82" spans="1:300" s="53" customFormat="1" ht="75" x14ac:dyDescent="0.25">
      <c r="A82" s="44" t="s">
        <v>159</v>
      </c>
      <c r="B82" s="45" t="s">
        <v>160</v>
      </c>
      <c r="C82" s="46" t="s">
        <v>27</v>
      </c>
      <c r="D82" s="46" t="s">
        <v>22</v>
      </c>
      <c r="E82" s="46" t="s">
        <v>158</v>
      </c>
      <c r="F82" s="47">
        <f t="shared" si="27"/>
        <v>1459.9</v>
      </c>
      <c r="G82" s="47">
        <f>1387.3-360+0.2-3.6</f>
        <v>1023.9</v>
      </c>
      <c r="H82" s="40"/>
      <c r="I82" s="42">
        <v>436</v>
      </c>
      <c r="J82" s="47"/>
      <c r="K82" s="47"/>
      <c r="L82" s="47"/>
      <c r="M82" s="47">
        <f>1396.4-460-700+200+465.4+0.2</f>
        <v>902.00000000000011</v>
      </c>
      <c r="N82" s="47">
        <f>1396.4-460-700+200+465.4+0.2</f>
        <v>902.00000000000011</v>
      </c>
      <c r="O82" s="42"/>
      <c r="P82" s="47">
        <f>1405.8-460-700+200+600+0.2</f>
        <v>1046</v>
      </c>
      <c r="Q82" s="47">
        <f>1405.8-460-700+200+600+0.2</f>
        <v>1046</v>
      </c>
      <c r="R82" s="42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  <c r="IY82" s="6"/>
      <c r="IZ82" s="6"/>
      <c r="JA82" s="48"/>
      <c r="JB82" s="48"/>
      <c r="JC82" s="48"/>
      <c r="JD82" s="48"/>
      <c r="JE82" s="48"/>
      <c r="JF82" s="48"/>
      <c r="JG82" s="48"/>
      <c r="JH82" s="48"/>
      <c r="JI82" s="48"/>
      <c r="JJ82" s="48"/>
      <c r="JK82" s="48"/>
      <c r="JL82" s="48"/>
      <c r="JM82" s="48"/>
      <c r="JN82" s="48"/>
      <c r="JO82" s="48"/>
      <c r="JP82" s="48"/>
      <c r="JQ82" s="48"/>
      <c r="JR82" s="48"/>
      <c r="JS82" s="48"/>
      <c r="JT82" s="48"/>
      <c r="JU82" s="48"/>
      <c r="JV82" s="48"/>
      <c r="JW82" s="48"/>
      <c r="JX82" s="48"/>
      <c r="JY82" s="48"/>
      <c r="JZ82" s="48"/>
      <c r="KA82" s="48"/>
      <c r="KB82" s="48"/>
      <c r="KC82" s="48"/>
      <c r="KD82" s="48"/>
      <c r="KE82" s="48"/>
      <c r="KF82" s="48"/>
      <c r="KG82" s="48"/>
      <c r="KH82" s="48"/>
      <c r="KI82" s="48"/>
      <c r="KJ82" s="48"/>
      <c r="KK82" s="48"/>
      <c r="KL82" s="48"/>
      <c r="KM82" s="48"/>
      <c r="KN82" s="48"/>
    </row>
    <row r="83" spans="1:300" ht="75" x14ac:dyDescent="0.25">
      <c r="A83" s="78" t="s">
        <v>161</v>
      </c>
      <c r="B83" s="86" t="s">
        <v>162</v>
      </c>
      <c r="C83" s="55">
        <v>500</v>
      </c>
      <c r="D83" s="46" t="s">
        <v>22</v>
      </c>
      <c r="E83" s="46" t="s">
        <v>158</v>
      </c>
      <c r="F83" s="47">
        <f t="shared" si="27"/>
        <v>1220.0999999999999</v>
      </c>
      <c r="G83" s="47">
        <v>1220.0999999999999</v>
      </c>
      <c r="H83" s="40"/>
      <c r="I83" s="42"/>
      <c r="J83" s="47"/>
      <c r="K83" s="47"/>
      <c r="L83" s="47"/>
      <c r="M83" s="47">
        <v>1220.0999999999999</v>
      </c>
      <c r="N83" s="47">
        <v>1220.0999999999999</v>
      </c>
      <c r="O83" s="42"/>
      <c r="P83" s="47">
        <v>1220.0999999999999</v>
      </c>
      <c r="Q83" s="47">
        <v>1220.0999999999999</v>
      </c>
      <c r="R83" s="42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7"/>
      <c r="EF83" s="87"/>
      <c r="EG83" s="87"/>
      <c r="EH83" s="87"/>
      <c r="EI83" s="87"/>
      <c r="EJ83" s="87"/>
      <c r="EK83" s="87"/>
      <c r="EL83" s="87"/>
      <c r="EM83" s="87"/>
      <c r="EN83" s="87"/>
      <c r="EO83" s="87"/>
      <c r="EP83" s="87"/>
      <c r="EQ83" s="87"/>
      <c r="ER83" s="87"/>
      <c r="ES83" s="87"/>
      <c r="ET83" s="87"/>
      <c r="EU83" s="87"/>
      <c r="EV83" s="87"/>
      <c r="EW83" s="87"/>
      <c r="EX83" s="87"/>
      <c r="EY83" s="87"/>
      <c r="EZ83" s="87"/>
      <c r="FA83" s="87"/>
      <c r="FB83" s="87"/>
      <c r="FC83" s="87"/>
      <c r="FD83" s="87"/>
      <c r="FE83" s="87"/>
      <c r="FF83" s="87"/>
      <c r="FG83" s="87"/>
      <c r="FH83" s="87"/>
      <c r="FI83" s="87"/>
      <c r="FJ83" s="87"/>
      <c r="FK83" s="87"/>
      <c r="FL83" s="87"/>
      <c r="FM83" s="87"/>
      <c r="FN83" s="87"/>
      <c r="FO83" s="87"/>
      <c r="FP83" s="87"/>
      <c r="FQ83" s="87"/>
      <c r="FR83" s="87"/>
      <c r="FS83" s="87"/>
      <c r="FT83" s="87"/>
      <c r="FU83" s="87"/>
      <c r="FV83" s="87"/>
      <c r="FW83" s="87"/>
      <c r="FX83" s="87"/>
      <c r="FY83" s="87"/>
      <c r="FZ83" s="87"/>
      <c r="GA83" s="87"/>
      <c r="GB83" s="87"/>
      <c r="GC83" s="87"/>
      <c r="GD83" s="87"/>
      <c r="GE83" s="87"/>
      <c r="GF83" s="87"/>
      <c r="GG83" s="87"/>
      <c r="GH83" s="87"/>
      <c r="GI83" s="87"/>
      <c r="GJ83" s="87"/>
      <c r="GK83" s="87"/>
      <c r="GL83" s="87"/>
      <c r="GM83" s="87"/>
      <c r="GN83" s="87"/>
      <c r="GO83" s="87"/>
      <c r="GP83" s="87"/>
      <c r="GQ83" s="87"/>
      <c r="GR83" s="87"/>
      <c r="GS83" s="87"/>
      <c r="GT83" s="87"/>
      <c r="GU83" s="87"/>
      <c r="GV83" s="87"/>
      <c r="GW83" s="87"/>
      <c r="GX83" s="87"/>
      <c r="GY83" s="87"/>
      <c r="GZ83" s="87"/>
      <c r="HA83" s="87"/>
      <c r="HB83" s="87"/>
      <c r="HC83" s="87"/>
      <c r="HD83" s="87"/>
      <c r="HE83" s="87"/>
      <c r="HF83" s="87"/>
      <c r="HG83" s="87"/>
      <c r="HH83" s="87"/>
      <c r="HI83" s="87"/>
      <c r="HJ83" s="87"/>
      <c r="HK83" s="87"/>
      <c r="HL83" s="87"/>
      <c r="HM83" s="87"/>
      <c r="HN83" s="87"/>
      <c r="HO83" s="87"/>
      <c r="HP83" s="87"/>
      <c r="HQ83" s="87"/>
      <c r="HR83" s="87"/>
      <c r="HS83" s="87"/>
      <c r="HT83" s="87"/>
      <c r="HU83" s="87"/>
      <c r="HV83" s="87"/>
      <c r="HW83" s="87"/>
      <c r="HX83" s="87"/>
      <c r="HY83" s="87"/>
      <c r="HZ83" s="87"/>
      <c r="IA83" s="87"/>
      <c r="IB83" s="87"/>
      <c r="IC83" s="87"/>
      <c r="ID83" s="87"/>
      <c r="IE83" s="87"/>
      <c r="IF83" s="87"/>
      <c r="IG83" s="87"/>
      <c r="IH83" s="87"/>
      <c r="II83" s="87"/>
      <c r="IJ83" s="87"/>
      <c r="IK83" s="87"/>
      <c r="IL83" s="87"/>
      <c r="IM83" s="87"/>
      <c r="IN83" s="87"/>
      <c r="IO83" s="87"/>
      <c r="IP83" s="87"/>
      <c r="IQ83" s="87"/>
      <c r="IR83" s="87"/>
      <c r="IS83" s="87"/>
      <c r="IT83" s="87"/>
      <c r="IU83" s="87"/>
      <c r="IV83" s="87"/>
      <c r="IW83" s="87"/>
      <c r="IX83" s="87"/>
      <c r="IY83" s="87"/>
      <c r="IZ83" s="87"/>
      <c r="JA83" s="87"/>
      <c r="JB83" s="87"/>
      <c r="JC83" s="87"/>
      <c r="JD83" s="87"/>
      <c r="JE83" s="87"/>
      <c r="JF83" s="87"/>
    </row>
    <row r="84" spans="1:300" ht="30" x14ac:dyDescent="0.25">
      <c r="A84" s="78" t="s">
        <v>163</v>
      </c>
      <c r="B84" s="45" t="s">
        <v>164</v>
      </c>
      <c r="C84" s="46"/>
      <c r="D84" s="46"/>
      <c r="E84" s="46"/>
      <c r="F84" s="47">
        <f t="shared" si="27"/>
        <v>14.8</v>
      </c>
      <c r="G84" s="47">
        <f t="shared" ref="G84:N84" si="28">G85+G86</f>
        <v>14.8</v>
      </c>
      <c r="H84" s="40">
        <f t="shared" si="28"/>
        <v>0</v>
      </c>
      <c r="I84" s="42">
        <f t="shared" si="28"/>
        <v>0</v>
      </c>
      <c r="J84" s="47">
        <f t="shared" si="28"/>
        <v>0</v>
      </c>
      <c r="K84" s="47">
        <f t="shared" si="28"/>
        <v>0</v>
      </c>
      <c r="L84" s="47">
        <f t="shared" si="28"/>
        <v>0</v>
      </c>
      <c r="M84" s="47">
        <f t="shared" si="28"/>
        <v>14.8</v>
      </c>
      <c r="N84" s="47">
        <f t="shared" si="28"/>
        <v>14.8</v>
      </c>
      <c r="O84" s="42"/>
      <c r="P84" s="47">
        <f>P85+P86</f>
        <v>14.8</v>
      </c>
      <c r="Q84" s="47">
        <f>Q85+Q86</f>
        <v>14.8</v>
      </c>
      <c r="R84" s="42"/>
      <c r="JA84" s="48"/>
      <c r="JB84" s="48"/>
      <c r="JC84" s="48"/>
      <c r="JD84" s="48"/>
      <c r="JE84" s="48"/>
      <c r="JF84" s="48"/>
      <c r="JG84" s="48"/>
      <c r="JH84" s="48"/>
      <c r="JI84" s="48"/>
      <c r="JJ84" s="48"/>
      <c r="JK84" s="48"/>
      <c r="JL84" s="48"/>
      <c r="JM84" s="48"/>
      <c r="JN84" s="48"/>
      <c r="JO84" s="48"/>
      <c r="JP84" s="48"/>
      <c r="JQ84" s="48"/>
      <c r="JR84" s="48"/>
      <c r="JS84" s="48"/>
      <c r="JT84" s="48"/>
      <c r="JU84" s="48"/>
      <c r="JV84" s="48"/>
      <c r="JW84" s="48"/>
      <c r="JX84" s="48"/>
      <c r="JY84" s="48"/>
      <c r="JZ84" s="48"/>
      <c r="KA84" s="48"/>
      <c r="KB84" s="48"/>
      <c r="KC84" s="48"/>
      <c r="KD84" s="48"/>
      <c r="KE84" s="48"/>
      <c r="KF84" s="48"/>
      <c r="KG84" s="48"/>
      <c r="KH84" s="48"/>
    </row>
    <row r="85" spans="1:300" ht="30" hidden="1" x14ac:dyDescent="0.25">
      <c r="A85" s="44" t="s">
        <v>154</v>
      </c>
      <c r="B85" s="45" t="s">
        <v>165</v>
      </c>
      <c r="C85" s="46" t="s">
        <v>155</v>
      </c>
      <c r="D85" s="46" t="s">
        <v>22</v>
      </c>
      <c r="E85" s="46" t="s">
        <v>83</v>
      </c>
      <c r="F85" s="47">
        <f t="shared" si="27"/>
        <v>0</v>
      </c>
      <c r="G85" s="47"/>
      <c r="H85" s="40"/>
      <c r="I85" s="42"/>
      <c r="J85" s="47"/>
      <c r="K85" s="47"/>
      <c r="L85" s="47"/>
      <c r="M85" s="47"/>
      <c r="N85" s="47"/>
      <c r="O85" s="42"/>
      <c r="P85" s="47"/>
      <c r="Q85" s="47"/>
      <c r="R85" s="42"/>
    </row>
    <row r="86" spans="1:300" ht="45" customHeight="1" x14ac:dyDescent="0.25">
      <c r="A86" s="44" t="s">
        <v>166</v>
      </c>
      <c r="B86" s="45" t="s">
        <v>167</v>
      </c>
      <c r="C86" s="46" t="s">
        <v>155</v>
      </c>
      <c r="D86" s="46" t="s">
        <v>22</v>
      </c>
      <c r="E86" s="46" t="s">
        <v>158</v>
      </c>
      <c r="F86" s="47">
        <f t="shared" si="27"/>
        <v>14.8</v>
      </c>
      <c r="G86" s="47">
        <v>14.8</v>
      </c>
      <c r="H86" s="40"/>
      <c r="I86" s="42"/>
      <c r="J86" s="47"/>
      <c r="K86" s="47"/>
      <c r="L86" s="47"/>
      <c r="M86" s="47">
        <v>14.8</v>
      </c>
      <c r="N86" s="47">
        <v>14.8</v>
      </c>
      <c r="O86" s="42"/>
      <c r="P86" s="47">
        <v>14.8</v>
      </c>
      <c r="Q86" s="47">
        <v>14.8</v>
      </c>
      <c r="R86" s="42"/>
      <c r="JA86" s="48"/>
      <c r="JB86" s="48"/>
      <c r="JC86" s="48"/>
      <c r="JD86" s="48"/>
      <c r="JE86" s="48"/>
      <c r="JF86" s="48"/>
      <c r="JG86" s="48"/>
      <c r="JH86" s="48"/>
      <c r="JI86" s="48"/>
      <c r="JJ86" s="48"/>
      <c r="JK86" s="48"/>
      <c r="JL86" s="48"/>
      <c r="JM86" s="48"/>
      <c r="JN86" s="48"/>
      <c r="JO86" s="48"/>
      <c r="JP86" s="48"/>
      <c r="JQ86" s="48"/>
      <c r="JR86" s="48"/>
      <c r="JS86" s="48"/>
      <c r="JT86" s="48"/>
      <c r="JU86" s="48"/>
      <c r="JV86" s="48"/>
      <c r="JW86" s="48"/>
      <c r="JX86" s="48"/>
      <c r="JY86" s="48"/>
      <c r="JZ86" s="48"/>
      <c r="KA86" s="48"/>
      <c r="KB86" s="48"/>
      <c r="KC86" s="48"/>
      <c r="KD86" s="48"/>
      <c r="KE86" s="48"/>
      <c r="KF86" s="48"/>
      <c r="KG86" s="48"/>
      <c r="KH86" s="48"/>
    </row>
    <row r="87" spans="1:300" ht="28.35" hidden="1" customHeight="1" x14ac:dyDescent="0.25">
      <c r="A87" s="78" t="s">
        <v>168</v>
      </c>
      <c r="B87" s="45" t="s">
        <v>169</v>
      </c>
      <c r="C87" s="46"/>
      <c r="D87" s="46"/>
      <c r="E87" s="46"/>
      <c r="F87" s="47">
        <f t="shared" si="27"/>
        <v>0</v>
      </c>
      <c r="G87" s="47">
        <f t="shared" ref="G87:N87" si="29">G88</f>
        <v>0</v>
      </c>
      <c r="H87" s="40">
        <f t="shared" si="29"/>
        <v>0</v>
      </c>
      <c r="I87" s="42">
        <f t="shared" si="29"/>
        <v>0</v>
      </c>
      <c r="J87" s="47">
        <f t="shared" si="29"/>
        <v>0</v>
      </c>
      <c r="K87" s="47">
        <f t="shared" si="29"/>
        <v>0</v>
      </c>
      <c r="L87" s="47">
        <f t="shared" si="29"/>
        <v>0</v>
      </c>
      <c r="M87" s="47">
        <f t="shared" si="29"/>
        <v>0</v>
      </c>
      <c r="N87" s="47">
        <f t="shared" si="29"/>
        <v>0</v>
      </c>
      <c r="O87" s="42"/>
      <c r="P87" s="47">
        <f>P88</f>
        <v>0</v>
      </c>
      <c r="Q87" s="47">
        <f>Q88</f>
        <v>0</v>
      </c>
      <c r="R87" s="42"/>
    </row>
    <row r="88" spans="1:300" ht="52.15" hidden="1" customHeight="1" x14ac:dyDescent="0.25">
      <c r="A88" s="44" t="s">
        <v>152</v>
      </c>
      <c r="B88" s="45" t="s">
        <v>170</v>
      </c>
      <c r="C88" s="46" t="s">
        <v>27</v>
      </c>
      <c r="D88" s="46" t="s">
        <v>22</v>
      </c>
      <c r="E88" s="46" t="s">
        <v>83</v>
      </c>
      <c r="F88" s="47">
        <f t="shared" si="27"/>
        <v>0</v>
      </c>
      <c r="G88" s="47"/>
      <c r="H88" s="40"/>
      <c r="I88" s="42"/>
      <c r="J88" s="47"/>
      <c r="K88" s="47"/>
      <c r="L88" s="47"/>
      <c r="M88" s="47"/>
      <c r="N88" s="47"/>
      <c r="O88" s="42"/>
      <c r="P88" s="47"/>
      <c r="Q88" s="47"/>
      <c r="R88" s="42"/>
    </row>
    <row r="89" spans="1:300" ht="14.25" x14ac:dyDescent="0.2">
      <c r="A89" s="88" t="s">
        <v>171</v>
      </c>
      <c r="B89" s="30">
        <v>99</v>
      </c>
      <c r="C89" s="50"/>
      <c r="D89" s="31"/>
      <c r="E89" s="31"/>
      <c r="F89" s="89">
        <f t="shared" si="27"/>
        <v>5782.0145899999989</v>
      </c>
      <c r="G89" s="32">
        <f t="shared" ref="G89:N89" si="30">G90</f>
        <v>5209.8999999999987</v>
      </c>
      <c r="H89" s="90">
        <f t="shared" si="30"/>
        <v>1041.1145900000001</v>
      </c>
      <c r="I89" s="35">
        <f t="shared" si="30"/>
        <v>-469</v>
      </c>
      <c r="J89" s="32">
        <f t="shared" si="30"/>
        <v>0</v>
      </c>
      <c r="K89" s="32">
        <f t="shared" si="30"/>
        <v>0</v>
      </c>
      <c r="L89" s="32">
        <f t="shared" si="30"/>
        <v>0</v>
      </c>
      <c r="M89" s="32">
        <f t="shared" si="30"/>
        <v>4511.6999999999989</v>
      </c>
      <c r="N89" s="32">
        <f t="shared" si="30"/>
        <v>4511.6999999999989</v>
      </c>
      <c r="O89" s="35"/>
      <c r="P89" s="32">
        <f>P90</f>
        <v>4528.5999999999995</v>
      </c>
      <c r="Q89" s="32">
        <f>Q90</f>
        <v>4528.5999999999995</v>
      </c>
      <c r="R89" s="35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  <c r="GA89" s="52"/>
      <c r="GB89" s="52"/>
      <c r="GC89" s="52"/>
      <c r="GD89" s="52"/>
      <c r="GE89" s="52"/>
      <c r="GF89" s="52"/>
      <c r="GG89" s="52"/>
      <c r="GH89" s="52"/>
      <c r="GI89" s="52"/>
      <c r="GJ89" s="52"/>
      <c r="GK89" s="52"/>
      <c r="GL89" s="52"/>
      <c r="GM89" s="52"/>
      <c r="GN89" s="52"/>
      <c r="GO89" s="52"/>
      <c r="GP89" s="52"/>
      <c r="GQ89" s="52"/>
      <c r="GR89" s="52"/>
      <c r="GS89" s="52"/>
      <c r="GT89" s="52"/>
      <c r="GU89" s="52"/>
      <c r="GV89" s="52"/>
      <c r="GW89" s="52"/>
      <c r="GX89" s="52"/>
      <c r="GY89" s="52"/>
      <c r="GZ89" s="52"/>
      <c r="HA89" s="52"/>
      <c r="HB89" s="52"/>
      <c r="HC89" s="52"/>
      <c r="HD89" s="52"/>
      <c r="HE89" s="52"/>
      <c r="HF89" s="52"/>
      <c r="HG89" s="52"/>
      <c r="HH89" s="52"/>
      <c r="HI89" s="52"/>
      <c r="HJ89" s="52"/>
      <c r="HK89" s="52"/>
      <c r="HL89" s="52"/>
      <c r="HM89" s="52"/>
      <c r="HN89" s="52"/>
      <c r="HO89" s="52"/>
      <c r="HP89" s="52"/>
      <c r="HQ89" s="52"/>
      <c r="HR89" s="52"/>
      <c r="HS89" s="52"/>
      <c r="HT89" s="52"/>
      <c r="HU89" s="52"/>
      <c r="HV89" s="52"/>
      <c r="HW89" s="52"/>
      <c r="HX89" s="52"/>
      <c r="HY89" s="52"/>
      <c r="HZ89" s="52"/>
      <c r="IA89" s="52"/>
      <c r="IB89" s="52"/>
      <c r="IC89" s="52"/>
      <c r="ID89" s="52"/>
      <c r="IE89" s="52"/>
      <c r="IF89" s="52"/>
      <c r="IG89" s="52"/>
      <c r="IH89" s="52"/>
      <c r="II89" s="52"/>
      <c r="IJ89" s="52"/>
      <c r="IK89" s="52"/>
      <c r="IL89" s="52"/>
      <c r="IM89" s="52"/>
      <c r="IN89" s="52"/>
      <c r="IO89" s="52"/>
      <c r="IP89" s="52"/>
      <c r="IQ89" s="52"/>
      <c r="IR89" s="52"/>
      <c r="IS89" s="52"/>
      <c r="IT89" s="52"/>
      <c r="IU89" s="52"/>
      <c r="IV89" s="52"/>
      <c r="IW89" s="52"/>
      <c r="IX89" s="52"/>
      <c r="IY89" s="52"/>
      <c r="IZ89" s="52"/>
      <c r="JA89" s="53"/>
      <c r="JB89" s="53"/>
      <c r="JC89" s="53"/>
      <c r="JD89" s="53"/>
      <c r="JE89" s="53"/>
      <c r="JF89" s="53"/>
      <c r="JG89" s="53"/>
      <c r="JH89" s="53"/>
      <c r="JI89" s="53"/>
      <c r="JJ89" s="53"/>
      <c r="JK89" s="53"/>
      <c r="JL89" s="53"/>
      <c r="JM89" s="53"/>
      <c r="JN89" s="53"/>
      <c r="JO89" s="53"/>
      <c r="JP89" s="53"/>
      <c r="JQ89" s="53"/>
      <c r="JR89" s="53"/>
      <c r="JS89" s="53"/>
      <c r="JT89" s="53"/>
      <c r="JU89" s="53"/>
      <c r="JV89" s="53"/>
      <c r="JW89" s="53"/>
      <c r="JX89" s="53"/>
      <c r="JY89" s="53"/>
      <c r="JZ89" s="53"/>
      <c r="KA89" s="53"/>
      <c r="KB89" s="53"/>
      <c r="KC89" s="53"/>
      <c r="KD89" s="53"/>
      <c r="KE89" s="53"/>
      <c r="KF89" s="53"/>
      <c r="KG89" s="53"/>
      <c r="KH89" s="53"/>
      <c r="KI89" s="53"/>
      <c r="KJ89" s="53"/>
      <c r="KK89" s="53"/>
      <c r="KL89" s="53"/>
      <c r="KM89" s="53"/>
      <c r="KN89" s="53"/>
    </row>
    <row r="90" spans="1:300" ht="30" x14ac:dyDescent="0.25">
      <c r="A90" s="76" t="s">
        <v>172</v>
      </c>
      <c r="B90" s="45" t="s">
        <v>173</v>
      </c>
      <c r="C90" s="55"/>
      <c r="D90" s="46"/>
      <c r="E90" s="46"/>
      <c r="F90" s="91">
        <f t="shared" si="27"/>
        <v>5782.0145899999989</v>
      </c>
      <c r="G90" s="47">
        <f t="shared" ref="G90:N90" si="31">SUM(G91:G113)</f>
        <v>5209.8999999999987</v>
      </c>
      <c r="H90" s="92">
        <f t="shared" si="31"/>
        <v>1041.1145900000001</v>
      </c>
      <c r="I90" s="42">
        <f t="shared" si="31"/>
        <v>-469</v>
      </c>
      <c r="J90" s="47">
        <f t="shared" si="31"/>
        <v>0</v>
      </c>
      <c r="K90" s="47">
        <f t="shared" si="31"/>
        <v>0</v>
      </c>
      <c r="L90" s="47">
        <f t="shared" si="31"/>
        <v>0</v>
      </c>
      <c r="M90" s="47">
        <f t="shared" si="31"/>
        <v>4511.6999999999989</v>
      </c>
      <c r="N90" s="47">
        <f t="shared" si="31"/>
        <v>4511.6999999999989</v>
      </c>
      <c r="O90" s="42"/>
      <c r="P90" s="47">
        <f>SUM(P91:P113)</f>
        <v>4528.5999999999995</v>
      </c>
      <c r="Q90" s="47">
        <f>SUM(Q91:Q113)</f>
        <v>4528.5999999999995</v>
      </c>
      <c r="R90" s="42"/>
      <c r="JA90" s="48"/>
      <c r="JB90" s="48"/>
      <c r="JC90" s="48"/>
      <c r="JD90" s="48"/>
      <c r="JE90" s="48"/>
      <c r="JF90" s="48"/>
      <c r="JG90" s="48"/>
      <c r="JH90" s="48"/>
      <c r="JI90" s="48"/>
      <c r="JJ90" s="48"/>
      <c r="JK90" s="48"/>
      <c r="JL90" s="48"/>
      <c r="JM90" s="48"/>
      <c r="JN90" s="48"/>
      <c r="JO90" s="48"/>
      <c r="JP90" s="48"/>
      <c r="JQ90" s="48"/>
      <c r="JR90" s="48"/>
      <c r="JS90" s="48"/>
      <c r="JT90" s="48"/>
      <c r="JU90" s="48"/>
      <c r="JV90" s="48"/>
      <c r="JW90" s="48"/>
      <c r="JX90" s="48"/>
      <c r="JY90" s="48"/>
      <c r="JZ90" s="48"/>
      <c r="KA90" s="48"/>
      <c r="KB90" s="48"/>
      <c r="KC90" s="48"/>
      <c r="KD90" s="48"/>
      <c r="KE90" s="48"/>
      <c r="KF90" s="48"/>
      <c r="KG90" s="48"/>
      <c r="KH90" s="48"/>
      <c r="KI90" s="48"/>
      <c r="KJ90" s="48"/>
      <c r="KK90" s="48"/>
      <c r="KL90" s="48"/>
      <c r="KM90" s="48"/>
      <c r="KN90" s="48"/>
    </row>
    <row r="91" spans="1:300" s="87" customFormat="1" ht="105" x14ac:dyDescent="0.25">
      <c r="A91" s="85" t="s">
        <v>174</v>
      </c>
      <c r="B91" s="86" t="s">
        <v>175</v>
      </c>
      <c r="C91" s="46" t="s">
        <v>176</v>
      </c>
      <c r="D91" s="46" t="s">
        <v>22</v>
      </c>
      <c r="E91" s="46" t="s">
        <v>83</v>
      </c>
      <c r="F91" s="47">
        <f t="shared" si="27"/>
        <v>1285.3</v>
      </c>
      <c r="G91" s="47">
        <v>1285.3</v>
      </c>
      <c r="H91" s="40"/>
      <c r="I91" s="42"/>
      <c r="J91" s="47"/>
      <c r="K91" s="47"/>
      <c r="L91" s="47"/>
      <c r="M91" s="47">
        <v>1285.3</v>
      </c>
      <c r="N91" s="47">
        <v>1285.3</v>
      </c>
      <c r="O91" s="42"/>
      <c r="P91" s="47">
        <v>1285.3</v>
      </c>
      <c r="Q91" s="47">
        <v>1285.3</v>
      </c>
      <c r="R91" s="42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  <c r="IW91" s="6"/>
      <c r="IX91" s="6"/>
      <c r="IY91" s="6"/>
      <c r="IZ91" s="6"/>
      <c r="JA91" s="48"/>
      <c r="JB91" s="48"/>
      <c r="JC91" s="48"/>
      <c r="JD91" s="48"/>
      <c r="JE91" s="48"/>
      <c r="JF91" s="48"/>
      <c r="JG91" s="48"/>
      <c r="JH91" s="48"/>
      <c r="JI91" s="48"/>
      <c r="JJ91" s="48"/>
      <c r="JK91" s="48"/>
      <c r="JL91" s="48"/>
      <c r="JM91" s="48"/>
      <c r="JN91" s="48"/>
      <c r="JO91" s="48"/>
      <c r="JP91" s="48"/>
      <c r="JQ91" s="48"/>
      <c r="JR91" s="48"/>
      <c r="JS91" s="48"/>
      <c r="JT91" s="48"/>
      <c r="JU91" s="48"/>
      <c r="JV91" s="48"/>
      <c r="JW91" s="48"/>
      <c r="JX91" s="48"/>
      <c r="JY91" s="48"/>
      <c r="JZ91" s="48"/>
      <c r="KA91" s="48"/>
      <c r="KB91" s="48"/>
      <c r="KC91" s="48"/>
      <c r="KD91" s="48"/>
      <c r="KE91" s="48"/>
      <c r="KF91" s="48"/>
      <c r="KG91" s="48"/>
      <c r="KH91" s="48"/>
      <c r="KI91" s="48"/>
      <c r="KJ91" s="48"/>
      <c r="KK91" s="48"/>
      <c r="KL91" s="48"/>
      <c r="KM91" s="48"/>
      <c r="KN91" s="48"/>
    </row>
    <row r="92" spans="1:300" ht="105" x14ac:dyDescent="0.25">
      <c r="A92" s="44" t="s">
        <v>177</v>
      </c>
      <c r="B92" s="86">
        <v>9990000011</v>
      </c>
      <c r="C92" s="55">
        <v>100</v>
      </c>
      <c r="D92" s="46" t="s">
        <v>22</v>
      </c>
      <c r="E92" s="46" t="s">
        <v>83</v>
      </c>
      <c r="F92" s="47">
        <f t="shared" si="27"/>
        <v>1365.4</v>
      </c>
      <c r="G92" s="47">
        <v>1365.4</v>
      </c>
      <c r="H92" s="40"/>
      <c r="I92" s="42"/>
      <c r="J92" s="47"/>
      <c r="K92" s="47"/>
      <c r="L92" s="47"/>
      <c r="M92" s="47">
        <v>1365.4</v>
      </c>
      <c r="N92" s="47">
        <v>1365.4</v>
      </c>
      <c r="O92" s="42"/>
      <c r="P92" s="47">
        <v>1365.4</v>
      </c>
      <c r="Q92" s="47">
        <v>1365.4</v>
      </c>
      <c r="R92" s="42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  <c r="FK92" s="71"/>
      <c r="FL92" s="71"/>
      <c r="FM92" s="71"/>
      <c r="FN92" s="71"/>
      <c r="FO92" s="71"/>
      <c r="FP92" s="71"/>
      <c r="FQ92" s="71"/>
      <c r="FR92" s="71"/>
      <c r="FS92" s="71"/>
      <c r="FT92" s="71"/>
      <c r="FU92" s="71"/>
      <c r="FV92" s="71"/>
      <c r="FW92" s="71"/>
      <c r="FX92" s="71"/>
      <c r="FY92" s="71"/>
      <c r="FZ92" s="71"/>
      <c r="GA92" s="71"/>
      <c r="GB92" s="71"/>
      <c r="GC92" s="71"/>
      <c r="GD92" s="71"/>
      <c r="GE92" s="71"/>
      <c r="GF92" s="71"/>
      <c r="GG92" s="71"/>
      <c r="GH92" s="71"/>
      <c r="GI92" s="71"/>
      <c r="GJ92" s="71"/>
      <c r="GK92" s="71"/>
      <c r="GL92" s="71"/>
      <c r="GM92" s="71"/>
      <c r="GN92" s="71"/>
      <c r="GO92" s="71"/>
      <c r="GP92" s="71"/>
      <c r="GQ92" s="71"/>
      <c r="GR92" s="71"/>
      <c r="GS92" s="71"/>
      <c r="GT92" s="71"/>
      <c r="GU92" s="71"/>
      <c r="GV92" s="71"/>
      <c r="GW92" s="71"/>
      <c r="GX92" s="71"/>
      <c r="GY92" s="71"/>
      <c r="GZ92" s="71"/>
      <c r="HA92" s="71"/>
      <c r="HB92" s="71"/>
      <c r="HC92" s="71"/>
      <c r="HD92" s="71"/>
      <c r="HE92" s="71"/>
      <c r="HF92" s="71"/>
      <c r="HG92" s="71"/>
      <c r="HH92" s="71"/>
      <c r="HI92" s="71"/>
      <c r="HJ92" s="71"/>
      <c r="HK92" s="71"/>
      <c r="HL92" s="71"/>
      <c r="HM92" s="71"/>
      <c r="HN92" s="71"/>
      <c r="HO92" s="71"/>
      <c r="HP92" s="71"/>
      <c r="HQ92" s="71"/>
      <c r="HR92" s="71"/>
      <c r="HS92" s="71"/>
      <c r="HT92" s="71"/>
      <c r="HU92" s="71"/>
      <c r="HV92" s="71"/>
      <c r="HW92" s="71"/>
      <c r="HX92" s="71"/>
      <c r="HY92" s="71"/>
      <c r="HZ92" s="71"/>
      <c r="IA92" s="71"/>
      <c r="IB92" s="71"/>
      <c r="IC92" s="71"/>
      <c r="ID92" s="71"/>
      <c r="IE92" s="71"/>
      <c r="IF92" s="71"/>
      <c r="IG92" s="71"/>
      <c r="IH92" s="71"/>
      <c r="II92" s="71"/>
      <c r="IJ92" s="71"/>
      <c r="IK92" s="71"/>
      <c r="IL92" s="71"/>
      <c r="IM92" s="71"/>
      <c r="IN92" s="71"/>
      <c r="IO92" s="71"/>
      <c r="IP92" s="71"/>
      <c r="IQ92" s="71"/>
      <c r="IR92" s="71"/>
      <c r="IS92" s="71"/>
      <c r="IT92" s="71"/>
      <c r="IU92" s="71"/>
      <c r="IV92" s="71"/>
      <c r="IW92" s="71"/>
      <c r="IX92" s="71"/>
      <c r="IY92" s="71"/>
      <c r="IZ92" s="71"/>
      <c r="JA92" s="71"/>
      <c r="JB92" s="71"/>
      <c r="JC92" s="71"/>
      <c r="JD92" s="71"/>
      <c r="JE92" s="71"/>
      <c r="JF92" s="71"/>
      <c r="JG92" s="48"/>
      <c r="JH92" s="48"/>
      <c r="JI92" s="48"/>
      <c r="JJ92" s="48"/>
      <c r="JK92" s="48"/>
      <c r="JL92" s="48"/>
      <c r="JM92" s="48"/>
      <c r="JN92" s="48"/>
      <c r="JO92" s="48"/>
      <c r="JP92" s="48"/>
      <c r="JQ92" s="48"/>
      <c r="JR92" s="48"/>
      <c r="JS92" s="48"/>
      <c r="JT92" s="48"/>
      <c r="JU92" s="48"/>
      <c r="JV92" s="48"/>
      <c r="JW92" s="48"/>
      <c r="JX92" s="48"/>
      <c r="JY92" s="48"/>
      <c r="JZ92" s="48"/>
      <c r="KA92" s="48"/>
      <c r="KB92" s="48"/>
      <c r="KC92" s="48"/>
      <c r="KD92" s="48"/>
      <c r="KE92" s="48"/>
      <c r="KF92" s="48"/>
      <c r="KG92" s="48"/>
      <c r="KH92" s="48"/>
      <c r="KI92" s="48"/>
      <c r="KJ92" s="48"/>
      <c r="KK92" s="48"/>
      <c r="KL92" s="48"/>
      <c r="KM92" s="48"/>
      <c r="KN92" s="48"/>
    </row>
    <row r="93" spans="1:300" s="87" customFormat="1" ht="99.2" hidden="1" customHeight="1" x14ac:dyDescent="0.25">
      <c r="A93" s="44" t="s">
        <v>178</v>
      </c>
      <c r="B93" s="86">
        <v>9990055491</v>
      </c>
      <c r="C93" s="55">
        <v>100</v>
      </c>
      <c r="D93" s="46" t="s">
        <v>22</v>
      </c>
      <c r="E93" s="46" t="s">
        <v>83</v>
      </c>
      <c r="F93" s="47">
        <f t="shared" si="27"/>
        <v>0</v>
      </c>
      <c r="G93" s="93"/>
      <c r="H93" s="94"/>
      <c r="I93" s="95"/>
      <c r="J93" s="93"/>
      <c r="K93" s="93"/>
      <c r="L93" s="93"/>
      <c r="M93" s="47"/>
      <c r="N93" s="47"/>
      <c r="O93" s="42"/>
      <c r="P93" s="47"/>
      <c r="Q93" s="47"/>
      <c r="R93" s="42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1"/>
      <c r="FK93" s="71"/>
      <c r="FL93" s="71"/>
      <c r="FM93" s="71"/>
      <c r="FN93" s="71"/>
      <c r="FO93" s="71"/>
      <c r="FP93" s="71"/>
      <c r="FQ93" s="71"/>
      <c r="FR93" s="71"/>
      <c r="FS93" s="71"/>
      <c r="FT93" s="71"/>
      <c r="FU93" s="71"/>
      <c r="FV93" s="71"/>
      <c r="FW93" s="71"/>
      <c r="FX93" s="71"/>
      <c r="FY93" s="71"/>
      <c r="FZ93" s="71"/>
      <c r="GA93" s="71"/>
      <c r="GB93" s="71"/>
      <c r="GC93" s="71"/>
      <c r="GD93" s="71"/>
      <c r="GE93" s="71"/>
      <c r="GF93" s="71"/>
      <c r="GG93" s="71"/>
      <c r="GH93" s="71"/>
      <c r="GI93" s="71"/>
      <c r="GJ93" s="71"/>
      <c r="GK93" s="71"/>
      <c r="GL93" s="71"/>
      <c r="GM93" s="71"/>
      <c r="GN93" s="71"/>
      <c r="GO93" s="71"/>
      <c r="GP93" s="71"/>
      <c r="GQ93" s="71"/>
      <c r="GR93" s="71"/>
      <c r="GS93" s="71"/>
      <c r="GT93" s="71"/>
      <c r="GU93" s="71"/>
      <c r="GV93" s="71"/>
      <c r="GW93" s="71"/>
      <c r="GX93" s="71"/>
      <c r="GY93" s="71"/>
      <c r="GZ93" s="71"/>
      <c r="HA93" s="71"/>
      <c r="HB93" s="71"/>
      <c r="HC93" s="71"/>
      <c r="HD93" s="71"/>
      <c r="HE93" s="71"/>
      <c r="HF93" s="71"/>
      <c r="HG93" s="71"/>
      <c r="HH93" s="71"/>
      <c r="HI93" s="71"/>
      <c r="HJ93" s="71"/>
      <c r="HK93" s="71"/>
      <c r="HL93" s="71"/>
      <c r="HM93" s="71"/>
      <c r="HN93" s="71"/>
      <c r="HO93" s="71"/>
      <c r="HP93" s="71"/>
      <c r="HQ93" s="71"/>
      <c r="HR93" s="71"/>
      <c r="HS93" s="71"/>
      <c r="HT93" s="71"/>
      <c r="HU93" s="71"/>
      <c r="HV93" s="71"/>
      <c r="HW93" s="71"/>
      <c r="HX93" s="71"/>
      <c r="HY93" s="71"/>
      <c r="HZ93" s="71"/>
      <c r="IA93" s="71"/>
      <c r="IB93" s="71"/>
      <c r="IC93" s="71"/>
      <c r="ID93" s="71"/>
      <c r="IE93" s="71"/>
      <c r="IF93" s="71"/>
      <c r="IG93" s="71"/>
      <c r="IH93" s="71"/>
      <c r="II93" s="71"/>
      <c r="IJ93" s="71"/>
      <c r="IK93" s="71"/>
      <c r="IL93" s="71"/>
      <c r="IM93" s="71"/>
      <c r="IN93" s="71"/>
      <c r="IO93" s="71"/>
      <c r="IP93" s="71"/>
      <c r="IQ93" s="71"/>
      <c r="IR93" s="71"/>
      <c r="IS93" s="71"/>
      <c r="IT93" s="71"/>
      <c r="IU93" s="71"/>
      <c r="IV93" s="71"/>
      <c r="IW93" s="71"/>
      <c r="IX93" s="71"/>
      <c r="IY93" s="71"/>
      <c r="IZ93" s="71"/>
      <c r="JA93" s="71"/>
      <c r="JB93" s="71"/>
      <c r="JC93" s="71"/>
      <c r="JD93" s="71"/>
      <c r="JE93" s="71"/>
      <c r="JF93" s="71"/>
      <c r="JG93" s="48"/>
      <c r="JH93" s="48"/>
      <c r="JI93" s="48"/>
      <c r="JJ93" s="48"/>
      <c r="JK93" s="48"/>
      <c r="JL93" s="48"/>
      <c r="JM93" s="48"/>
      <c r="JN93" s="48"/>
      <c r="JO93" s="48"/>
      <c r="JP93" s="48"/>
      <c r="JQ93" s="48"/>
      <c r="JR93" s="48"/>
      <c r="JS93" s="48"/>
      <c r="JT93" s="48"/>
      <c r="JU93" s="48"/>
      <c r="JV93" s="48"/>
      <c r="JW93" s="48"/>
      <c r="JX93" s="48"/>
      <c r="JY93" s="48"/>
      <c r="JZ93" s="48"/>
      <c r="KA93" s="48"/>
      <c r="KB93" s="48"/>
      <c r="KC93" s="48"/>
      <c r="KD93" s="48"/>
      <c r="KE93" s="48"/>
      <c r="KF93" s="48"/>
      <c r="KG93" s="48"/>
      <c r="KH93" s="48"/>
      <c r="KI93" s="48"/>
      <c r="KJ93" s="48"/>
      <c r="KK93" s="48"/>
      <c r="KL93" s="48"/>
      <c r="KM93" s="48"/>
      <c r="KN93" s="48"/>
    </row>
    <row r="94" spans="1:300" ht="76.900000000000006" customHeight="1" x14ac:dyDescent="0.25">
      <c r="A94" s="44" t="s">
        <v>179</v>
      </c>
      <c r="B94" s="45" t="s">
        <v>180</v>
      </c>
      <c r="C94" s="46" t="s">
        <v>181</v>
      </c>
      <c r="D94" s="46" t="s">
        <v>22</v>
      </c>
      <c r="E94" s="46" t="s">
        <v>83</v>
      </c>
      <c r="F94" s="47">
        <f t="shared" si="27"/>
        <v>1263.5</v>
      </c>
      <c r="G94" s="47">
        <v>1263.5</v>
      </c>
      <c r="H94" s="40"/>
      <c r="I94" s="42"/>
      <c r="J94" s="47"/>
      <c r="K94" s="47"/>
      <c r="L94" s="47"/>
      <c r="M94" s="47">
        <v>1263.5</v>
      </c>
      <c r="N94" s="47">
        <v>1263.5</v>
      </c>
      <c r="O94" s="42"/>
      <c r="P94" s="47">
        <v>1263.5</v>
      </c>
      <c r="Q94" s="47">
        <v>1263.5</v>
      </c>
      <c r="R94" s="42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87"/>
      <c r="DH94" s="87"/>
      <c r="DI94" s="87"/>
      <c r="DJ94" s="87"/>
      <c r="DK94" s="87"/>
      <c r="DL94" s="87"/>
      <c r="DM94" s="87"/>
      <c r="DN94" s="87"/>
      <c r="DO94" s="87"/>
      <c r="DP94" s="87"/>
      <c r="DQ94" s="87"/>
      <c r="DR94" s="87"/>
      <c r="DS94" s="87"/>
      <c r="DT94" s="87"/>
      <c r="DU94" s="87"/>
      <c r="DV94" s="87"/>
      <c r="DW94" s="87"/>
      <c r="DX94" s="87"/>
      <c r="DY94" s="87"/>
      <c r="DZ94" s="87"/>
      <c r="EA94" s="87"/>
      <c r="EB94" s="87"/>
      <c r="EC94" s="87"/>
      <c r="ED94" s="87"/>
      <c r="EE94" s="87"/>
      <c r="EF94" s="87"/>
      <c r="EG94" s="87"/>
      <c r="EH94" s="87"/>
      <c r="EI94" s="87"/>
      <c r="EJ94" s="87"/>
      <c r="EK94" s="87"/>
      <c r="EL94" s="87"/>
      <c r="EM94" s="87"/>
      <c r="EN94" s="87"/>
      <c r="EO94" s="87"/>
      <c r="EP94" s="87"/>
      <c r="EQ94" s="87"/>
      <c r="ER94" s="87"/>
      <c r="ES94" s="87"/>
      <c r="ET94" s="87"/>
      <c r="EU94" s="87"/>
      <c r="EV94" s="87"/>
      <c r="EW94" s="87"/>
      <c r="EX94" s="87"/>
      <c r="EY94" s="87"/>
      <c r="EZ94" s="87"/>
      <c r="FA94" s="87"/>
      <c r="FB94" s="87"/>
      <c r="FC94" s="87"/>
      <c r="FD94" s="87"/>
      <c r="FE94" s="87"/>
      <c r="FF94" s="87"/>
      <c r="FG94" s="87"/>
      <c r="FH94" s="87"/>
      <c r="FI94" s="87"/>
      <c r="FJ94" s="87"/>
      <c r="FK94" s="87"/>
      <c r="FL94" s="87"/>
      <c r="FM94" s="87"/>
      <c r="FN94" s="87"/>
      <c r="FO94" s="87"/>
      <c r="FP94" s="87"/>
      <c r="FQ94" s="87"/>
      <c r="FR94" s="87"/>
      <c r="FS94" s="87"/>
      <c r="FT94" s="87"/>
      <c r="FU94" s="87"/>
      <c r="FV94" s="87"/>
      <c r="FW94" s="87"/>
      <c r="FX94" s="87"/>
      <c r="FY94" s="87"/>
      <c r="FZ94" s="87"/>
      <c r="GA94" s="87"/>
      <c r="GB94" s="87"/>
      <c r="GC94" s="87"/>
      <c r="GD94" s="87"/>
      <c r="GE94" s="87"/>
      <c r="GF94" s="87"/>
      <c r="GG94" s="87"/>
      <c r="GH94" s="87"/>
      <c r="GI94" s="87"/>
      <c r="GJ94" s="87"/>
      <c r="GK94" s="87"/>
      <c r="GL94" s="87"/>
      <c r="GM94" s="87"/>
      <c r="GN94" s="87"/>
      <c r="GO94" s="87"/>
      <c r="GP94" s="87"/>
      <c r="GQ94" s="87"/>
      <c r="GR94" s="87"/>
      <c r="GS94" s="87"/>
      <c r="GT94" s="87"/>
      <c r="GU94" s="87"/>
      <c r="GV94" s="87"/>
      <c r="GW94" s="87"/>
      <c r="GX94" s="87"/>
      <c r="GY94" s="87"/>
      <c r="GZ94" s="87"/>
      <c r="HA94" s="87"/>
      <c r="HB94" s="87"/>
      <c r="HC94" s="87"/>
      <c r="HD94" s="87"/>
      <c r="HE94" s="87"/>
      <c r="HF94" s="87"/>
      <c r="HG94" s="87"/>
      <c r="HH94" s="87"/>
      <c r="HI94" s="87"/>
      <c r="HJ94" s="87"/>
      <c r="HK94" s="87"/>
      <c r="HL94" s="87"/>
      <c r="HM94" s="87"/>
      <c r="HN94" s="87"/>
      <c r="HO94" s="87"/>
      <c r="HP94" s="87"/>
      <c r="HQ94" s="87"/>
      <c r="HR94" s="87"/>
      <c r="HS94" s="87"/>
      <c r="HT94" s="87"/>
      <c r="HU94" s="87"/>
      <c r="HV94" s="87"/>
      <c r="HW94" s="87"/>
      <c r="HX94" s="87"/>
      <c r="HY94" s="87"/>
      <c r="HZ94" s="87"/>
      <c r="IA94" s="87"/>
      <c r="IB94" s="87"/>
      <c r="IC94" s="87"/>
      <c r="ID94" s="87"/>
      <c r="IE94" s="87"/>
      <c r="IF94" s="87"/>
      <c r="IG94" s="87"/>
      <c r="IH94" s="87"/>
      <c r="II94" s="87"/>
      <c r="IJ94" s="87"/>
      <c r="IK94" s="87"/>
      <c r="IL94" s="87"/>
      <c r="IM94" s="87"/>
      <c r="IN94" s="87"/>
      <c r="IO94" s="87"/>
      <c r="IP94" s="87"/>
      <c r="IQ94" s="87"/>
      <c r="IR94" s="87"/>
      <c r="IS94" s="87"/>
      <c r="IT94" s="87"/>
      <c r="IU94" s="87"/>
      <c r="IV94" s="87"/>
      <c r="IW94" s="87"/>
      <c r="IX94" s="87"/>
      <c r="IY94" s="87"/>
      <c r="IZ94" s="87"/>
      <c r="JA94" s="87"/>
      <c r="JB94" s="87"/>
      <c r="JC94" s="87"/>
      <c r="JD94" s="87"/>
      <c r="JE94" s="87"/>
      <c r="JF94" s="87"/>
    </row>
    <row r="95" spans="1:300" ht="60" hidden="1" x14ac:dyDescent="0.25">
      <c r="A95" s="83" t="s">
        <v>182</v>
      </c>
      <c r="B95" s="86">
        <v>9990060250</v>
      </c>
      <c r="C95" s="55">
        <v>200</v>
      </c>
      <c r="D95" s="46" t="s">
        <v>22</v>
      </c>
      <c r="E95" s="46" t="s">
        <v>143</v>
      </c>
      <c r="F95" s="47">
        <f t="shared" si="27"/>
        <v>0</v>
      </c>
      <c r="G95" s="47"/>
      <c r="H95" s="40"/>
      <c r="I95" s="42"/>
      <c r="J95" s="47"/>
      <c r="K95" s="47"/>
      <c r="L95" s="47"/>
      <c r="M95" s="47"/>
      <c r="N95" s="47"/>
      <c r="O95" s="42"/>
      <c r="P95" s="47"/>
      <c r="Q95" s="47"/>
      <c r="R95" s="42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7"/>
      <c r="DR95" s="87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7"/>
      <c r="ES95" s="87"/>
      <c r="ET95" s="87"/>
      <c r="EU95" s="87"/>
      <c r="EV95" s="87"/>
      <c r="EW95" s="87"/>
      <c r="EX95" s="87"/>
      <c r="EY95" s="87"/>
      <c r="EZ95" s="87"/>
      <c r="FA95" s="87"/>
      <c r="FB95" s="87"/>
      <c r="FC95" s="87"/>
      <c r="FD95" s="87"/>
      <c r="FE95" s="87"/>
      <c r="FF95" s="87"/>
      <c r="FG95" s="87"/>
      <c r="FH95" s="87"/>
      <c r="FI95" s="87"/>
      <c r="FJ95" s="87"/>
      <c r="FK95" s="87"/>
      <c r="FL95" s="87"/>
      <c r="FM95" s="87"/>
      <c r="FN95" s="87"/>
      <c r="FO95" s="87"/>
      <c r="FP95" s="87"/>
      <c r="FQ95" s="87"/>
      <c r="FR95" s="87"/>
      <c r="FS95" s="87"/>
      <c r="FT95" s="87"/>
      <c r="FU95" s="87"/>
      <c r="FV95" s="87"/>
      <c r="FW95" s="87"/>
      <c r="FX95" s="87"/>
      <c r="FY95" s="87"/>
      <c r="FZ95" s="87"/>
      <c r="GA95" s="87"/>
      <c r="GB95" s="87"/>
      <c r="GC95" s="87"/>
      <c r="GD95" s="87"/>
      <c r="GE95" s="87"/>
      <c r="GF95" s="87"/>
      <c r="GG95" s="87"/>
      <c r="GH95" s="87"/>
      <c r="GI95" s="87"/>
      <c r="GJ95" s="87"/>
      <c r="GK95" s="87"/>
      <c r="GL95" s="87"/>
      <c r="GM95" s="87"/>
      <c r="GN95" s="87"/>
      <c r="GO95" s="87"/>
      <c r="GP95" s="87"/>
      <c r="GQ95" s="87"/>
      <c r="GR95" s="87"/>
      <c r="GS95" s="87"/>
      <c r="GT95" s="87"/>
      <c r="GU95" s="87"/>
      <c r="GV95" s="87"/>
      <c r="GW95" s="87"/>
      <c r="GX95" s="87"/>
      <c r="GY95" s="87"/>
      <c r="GZ95" s="87"/>
      <c r="HA95" s="87"/>
      <c r="HB95" s="87"/>
      <c r="HC95" s="87"/>
      <c r="HD95" s="87"/>
      <c r="HE95" s="87"/>
      <c r="HF95" s="87"/>
      <c r="HG95" s="87"/>
      <c r="HH95" s="87"/>
      <c r="HI95" s="87"/>
      <c r="HJ95" s="87"/>
      <c r="HK95" s="87"/>
      <c r="HL95" s="87"/>
      <c r="HM95" s="87"/>
      <c r="HN95" s="87"/>
      <c r="HO95" s="87"/>
      <c r="HP95" s="87"/>
      <c r="HQ95" s="87"/>
      <c r="HR95" s="87"/>
      <c r="HS95" s="87"/>
      <c r="HT95" s="87"/>
      <c r="HU95" s="87"/>
      <c r="HV95" s="87"/>
      <c r="HW95" s="87"/>
      <c r="HX95" s="87"/>
      <c r="HY95" s="87"/>
      <c r="HZ95" s="87"/>
      <c r="IA95" s="87"/>
      <c r="IB95" s="87"/>
      <c r="IC95" s="87"/>
      <c r="ID95" s="87"/>
      <c r="IE95" s="87"/>
      <c r="IF95" s="87"/>
      <c r="IG95" s="87"/>
      <c r="IH95" s="87"/>
      <c r="II95" s="87"/>
      <c r="IJ95" s="87"/>
      <c r="IK95" s="87"/>
      <c r="IL95" s="87"/>
      <c r="IM95" s="87"/>
      <c r="IN95" s="87"/>
      <c r="IO95" s="87"/>
      <c r="IP95" s="87"/>
      <c r="IQ95" s="87"/>
      <c r="IR95" s="87"/>
      <c r="IS95" s="87"/>
      <c r="IT95" s="87"/>
      <c r="IU95" s="87"/>
      <c r="IV95" s="87"/>
      <c r="IW95" s="87"/>
      <c r="IX95" s="87"/>
      <c r="IY95" s="87"/>
      <c r="IZ95" s="87"/>
      <c r="JA95" s="87"/>
      <c r="JB95" s="87"/>
      <c r="JC95" s="87"/>
      <c r="JD95" s="87"/>
      <c r="JE95" s="87"/>
      <c r="JF95" s="87"/>
      <c r="JG95" s="48"/>
      <c r="JH95" s="48"/>
      <c r="JI95" s="48"/>
      <c r="JJ95" s="48"/>
      <c r="JK95" s="48"/>
      <c r="JL95" s="48"/>
      <c r="JM95" s="48"/>
      <c r="JN95" s="48"/>
      <c r="JO95" s="48"/>
      <c r="JP95" s="48"/>
      <c r="JQ95" s="48"/>
      <c r="JR95" s="48"/>
      <c r="JS95" s="48"/>
      <c r="JT95" s="48"/>
      <c r="JU95" s="48"/>
      <c r="JV95" s="48"/>
      <c r="JW95" s="48"/>
      <c r="JX95" s="48"/>
      <c r="JY95" s="48"/>
      <c r="JZ95" s="48"/>
      <c r="KA95" s="48"/>
      <c r="KB95" s="48"/>
      <c r="KC95" s="48"/>
      <c r="KD95" s="48"/>
      <c r="KE95" s="48"/>
      <c r="KF95" s="48"/>
      <c r="KG95" s="48"/>
      <c r="KH95" s="48"/>
      <c r="KI95" s="48"/>
      <c r="KJ95" s="48"/>
      <c r="KK95" s="48"/>
      <c r="KL95" s="48"/>
      <c r="KM95" s="48"/>
      <c r="KN95" s="48"/>
    </row>
    <row r="96" spans="1:300" s="53" customFormat="1" ht="45" customHeight="1" x14ac:dyDescent="0.25">
      <c r="A96" s="83" t="s">
        <v>183</v>
      </c>
      <c r="B96" s="86">
        <v>9990020120</v>
      </c>
      <c r="C96" s="55">
        <v>800</v>
      </c>
      <c r="D96" s="46" t="s">
        <v>22</v>
      </c>
      <c r="E96" s="46" t="s">
        <v>143</v>
      </c>
      <c r="F96" s="47">
        <f t="shared" si="27"/>
        <v>584.4</v>
      </c>
      <c r="G96" s="47">
        <v>584.4</v>
      </c>
      <c r="H96" s="40"/>
      <c r="I96" s="42"/>
      <c r="J96" s="47"/>
      <c r="K96" s="47"/>
      <c r="L96" s="47"/>
      <c r="M96" s="47">
        <v>0</v>
      </c>
      <c r="N96" s="47">
        <v>0</v>
      </c>
      <c r="O96" s="42"/>
      <c r="P96" s="47">
        <v>0</v>
      </c>
      <c r="Q96" s="47">
        <v>0</v>
      </c>
      <c r="R96" s="42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/>
      <c r="DL96" s="87"/>
      <c r="DM96" s="87"/>
      <c r="DN96" s="87"/>
      <c r="DO96" s="87"/>
      <c r="DP96" s="87"/>
      <c r="DQ96" s="87"/>
      <c r="DR96" s="87"/>
      <c r="DS96" s="87"/>
      <c r="DT96" s="87"/>
      <c r="DU96" s="87"/>
      <c r="DV96" s="87"/>
      <c r="DW96" s="87"/>
      <c r="DX96" s="87"/>
      <c r="DY96" s="87"/>
      <c r="DZ96" s="87"/>
      <c r="EA96" s="87"/>
      <c r="EB96" s="87"/>
      <c r="EC96" s="87"/>
      <c r="ED96" s="87"/>
      <c r="EE96" s="87"/>
      <c r="EF96" s="87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7"/>
      <c r="ES96" s="87"/>
      <c r="ET96" s="87"/>
      <c r="EU96" s="87"/>
      <c r="EV96" s="87"/>
      <c r="EW96" s="87"/>
      <c r="EX96" s="87"/>
      <c r="EY96" s="87"/>
      <c r="EZ96" s="87"/>
      <c r="FA96" s="87"/>
      <c r="FB96" s="87"/>
      <c r="FC96" s="87"/>
      <c r="FD96" s="87"/>
      <c r="FE96" s="87"/>
      <c r="FF96" s="87"/>
      <c r="FG96" s="87"/>
      <c r="FH96" s="87"/>
      <c r="FI96" s="87"/>
      <c r="FJ96" s="87"/>
      <c r="FK96" s="87"/>
      <c r="FL96" s="87"/>
      <c r="FM96" s="87"/>
      <c r="FN96" s="87"/>
      <c r="FO96" s="87"/>
      <c r="FP96" s="87"/>
      <c r="FQ96" s="87"/>
      <c r="FR96" s="87"/>
      <c r="FS96" s="87"/>
      <c r="FT96" s="87"/>
      <c r="FU96" s="87"/>
      <c r="FV96" s="87"/>
      <c r="FW96" s="87"/>
      <c r="FX96" s="87"/>
      <c r="FY96" s="87"/>
      <c r="FZ96" s="87"/>
      <c r="GA96" s="87"/>
      <c r="GB96" s="87"/>
      <c r="GC96" s="87"/>
      <c r="GD96" s="87"/>
      <c r="GE96" s="87"/>
      <c r="GF96" s="87"/>
      <c r="GG96" s="87"/>
      <c r="GH96" s="87"/>
      <c r="GI96" s="87"/>
      <c r="GJ96" s="87"/>
      <c r="GK96" s="87"/>
      <c r="GL96" s="87"/>
      <c r="GM96" s="87"/>
      <c r="GN96" s="87"/>
      <c r="GO96" s="87"/>
      <c r="GP96" s="87"/>
      <c r="GQ96" s="87"/>
      <c r="GR96" s="87"/>
      <c r="GS96" s="87"/>
      <c r="GT96" s="87"/>
      <c r="GU96" s="87"/>
      <c r="GV96" s="87"/>
      <c r="GW96" s="87"/>
      <c r="GX96" s="87"/>
      <c r="GY96" s="87"/>
      <c r="GZ96" s="87"/>
      <c r="HA96" s="87"/>
      <c r="HB96" s="87"/>
      <c r="HC96" s="87"/>
      <c r="HD96" s="87"/>
      <c r="HE96" s="87"/>
      <c r="HF96" s="87"/>
      <c r="HG96" s="87"/>
      <c r="HH96" s="87"/>
      <c r="HI96" s="87"/>
      <c r="HJ96" s="87"/>
      <c r="HK96" s="87"/>
      <c r="HL96" s="87"/>
      <c r="HM96" s="87"/>
      <c r="HN96" s="87"/>
      <c r="HO96" s="87"/>
      <c r="HP96" s="87"/>
      <c r="HQ96" s="87"/>
      <c r="HR96" s="87"/>
      <c r="HS96" s="87"/>
      <c r="HT96" s="87"/>
      <c r="HU96" s="87"/>
      <c r="HV96" s="87"/>
      <c r="HW96" s="87"/>
      <c r="HX96" s="87"/>
      <c r="HY96" s="87"/>
      <c r="HZ96" s="87"/>
      <c r="IA96" s="87"/>
      <c r="IB96" s="87"/>
      <c r="IC96" s="87"/>
      <c r="ID96" s="87"/>
      <c r="IE96" s="87"/>
      <c r="IF96" s="87"/>
      <c r="IG96" s="87"/>
      <c r="IH96" s="87"/>
      <c r="II96" s="87"/>
      <c r="IJ96" s="87"/>
      <c r="IK96" s="87"/>
      <c r="IL96" s="87"/>
      <c r="IM96" s="87"/>
      <c r="IN96" s="87"/>
      <c r="IO96" s="87"/>
      <c r="IP96" s="87"/>
      <c r="IQ96" s="87"/>
      <c r="IR96" s="87"/>
      <c r="IS96" s="87"/>
      <c r="IT96" s="87"/>
      <c r="IU96" s="87"/>
      <c r="IV96" s="87"/>
      <c r="IW96" s="87"/>
      <c r="IX96" s="87"/>
      <c r="IY96" s="87"/>
      <c r="IZ96" s="87"/>
      <c r="JA96" s="87"/>
      <c r="JB96" s="87"/>
      <c r="JC96" s="87"/>
      <c r="JD96" s="87"/>
      <c r="JE96" s="87"/>
      <c r="JF96" s="87"/>
      <c r="JG96" s="48"/>
      <c r="JH96" s="48"/>
      <c r="JI96" s="48"/>
      <c r="JJ96" s="48"/>
      <c r="JK96" s="48"/>
      <c r="JL96" s="48"/>
      <c r="JM96" s="48"/>
      <c r="JN96" s="48"/>
      <c r="JO96" s="48"/>
      <c r="JP96" s="48"/>
      <c r="JQ96" s="48"/>
      <c r="JR96" s="48"/>
      <c r="JS96" s="48"/>
      <c r="JT96" s="48"/>
      <c r="JU96" s="48"/>
      <c r="JV96" s="48"/>
      <c r="JW96" s="48"/>
      <c r="JX96" s="48"/>
      <c r="JY96" s="48"/>
      <c r="JZ96" s="48"/>
      <c r="KA96" s="48"/>
      <c r="KB96" s="48"/>
      <c r="KC96" s="48"/>
      <c r="KD96" s="48"/>
      <c r="KE96" s="48"/>
      <c r="KF96" s="48"/>
      <c r="KG96" s="48"/>
      <c r="KH96" s="48"/>
      <c r="KI96" s="48"/>
      <c r="KJ96" s="48"/>
      <c r="KK96" s="48"/>
      <c r="KL96" s="48"/>
      <c r="KM96" s="48"/>
      <c r="KN96" s="48"/>
    </row>
    <row r="97" spans="1:300" ht="31.5" customHeight="1" x14ac:dyDescent="0.25">
      <c r="A97" s="83" t="s">
        <v>184</v>
      </c>
      <c r="B97" s="86">
        <v>9990020040</v>
      </c>
      <c r="C97" s="55">
        <v>800</v>
      </c>
      <c r="D97" s="46" t="s">
        <v>22</v>
      </c>
      <c r="E97" s="46" t="s">
        <v>185</v>
      </c>
      <c r="F97" s="47">
        <f t="shared" si="27"/>
        <v>31</v>
      </c>
      <c r="G97" s="47">
        <v>31</v>
      </c>
      <c r="H97" s="40"/>
      <c r="I97" s="42"/>
      <c r="J97" s="47"/>
      <c r="K97" s="47"/>
      <c r="L97" s="47"/>
      <c r="M97" s="47">
        <v>31</v>
      </c>
      <c r="N97" s="47">
        <v>31</v>
      </c>
      <c r="O97" s="42"/>
      <c r="P97" s="47">
        <v>31</v>
      </c>
      <c r="Q97" s="47">
        <v>31</v>
      </c>
      <c r="R97" s="42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  <c r="EC97" s="87"/>
      <c r="ED97" s="87"/>
      <c r="EE97" s="87"/>
      <c r="EF97" s="87"/>
      <c r="EG97" s="87"/>
      <c r="EH97" s="87"/>
      <c r="EI97" s="87"/>
      <c r="EJ97" s="87"/>
      <c r="EK97" s="87"/>
      <c r="EL97" s="87"/>
      <c r="EM97" s="87"/>
      <c r="EN97" s="87"/>
      <c r="EO97" s="87"/>
      <c r="EP97" s="87"/>
      <c r="EQ97" s="87"/>
      <c r="ER97" s="87"/>
      <c r="ES97" s="87"/>
      <c r="ET97" s="87"/>
      <c r="EU97" s="87"/>
      <c r="EV97" s="87"/>
      <c r="EW97" s="87"/>
      <c r="EX97" s="87"/>
      <c r="EY97" s="87"/>
      <c r="EZ97" s="87"/>
      <c r="FA97" s="87"/>
      <c r="FB97" s="87"/>
      <c r="FC97" s="87"/>
      <c r="FD97" s="87"/>
      <c r="FE97" s="87"/>
      <c r="FF97" s="87"/>
      <c r="FG97" s="87"/>
      <c r="FH97" s="87"/>
      <c r="FI97" s="87"/>
      <c r="FJ97" s="87"/>
      <c r="FK97" s="87"/>
      <c r="FL97" s="87"/>
      <c r="FM97" s="87"/>
      <c r="FN97" s="87"/>
      <c r="FO97" s="87"/>
      <c r="FP97" s="87"/>
      <c r="FQ97" s="87"/>
      <c r="FR97" s="87"/>
      <c r="FS97" s="87"/>
      <c r="FT97" s="87"/>
      <c r="FU97" s="87"/>
      <c r="FV97" s="87"/>
      <c r="FW97" s="87"/>
      <c r="FX97" s="87"/>
      <c r="FY97" s="87"/>
      <c r="FZ97" s="87"/>
      <c r="GA97" s="87"/>
      <c r="GB97" s="87"/>
      <c r="GC97" s="87"/>
      <c r="GD97" s="87"/>
      <c r="GE97" s="87"/>
      <c r="GF97" s="87"/>
      <c r="GG97" s="87"/>
      <c r="GH97" s="87"/>
      <c r="GI97" s="87"/>
      <c r="GJ97" s="87"/>
      <c r="GK97" s="87"/>
      <c r="GL97" s="87"/>
      <c r="GM97" s="87"/>
      <c r="GN97" s="87"/>
      <c r="GO97" s="87"/>
      <c r="GP97" s="87"/>
      <c r="GQ97" s="87"/>
      <c r="GR97" s="87"/>
      <c r="GS97" s="87"/>
      <c r="GT97" s="87"/>
      <c r="GU97" s="87"/>
      <c r="GV97" s="87"/>
      <c r="GW97" s="87"/>
      <c r="GX97" s="87"/>
      <c r="GY97" s="87"/>
      <c r="GZ97" s="87"/>
      <c r="HA97" s="87"/>
      <c r="HB97" s="87"/>
      <c r="HC97" s="87"/>
      <c r="HD97" s="87"/>
      <c r="HE97" s="87"/>
      <c r="HF97" s="87"/>
      <c r="HG97" s="87"/>
      <c r="HH97" s="87"/>
      <c r="HI97" s="87"/>
      <c r="HJ97" s="87"/>
      <c r="HK97" s="87"/>
      <c r="HL97" s="87"/>
      <c r="HM97" s="87"/>
      <c r="HN97" s="87"/>
      <c r="HO97" s="87"/>
      <c r="HP97" s="87"/>
      <c r="HQ97" s="87"/>
      <c r="HR97" s="87"/>
      <c r="HS97" s="87"/>
      <c r="HT97" s="87"/>
      <c r="HU97" s="87"/>
      <c r="HV97" s="87"/>
      <c r="HW97" s="87"/>
      <c r="HX97" s="87"/>
      <c r="HY97" s="87"/>
      <c r="HZ97" s="87"/>
      <c r="IA97" s="87"/>
      <c r="IB97" s="87"/>
      <c r="IC97" s="87"/>
      <c r="ID97" s="87"/>
      <c r="IE97" s="87"/>
      <c r="IF97" s="87"/>
      <c r="IG97" s="87"/>
      <c r="IH97" s="87"/>
      <c r="II97" s="87"/>
      <c r="IJ97" s="87"/>
      <c r="IK97" s="87"/>
      <c r="IL97" s="87"/>
      <c r="IM97" s="87"/>
      <c r="IN97" s="87"/>
      <c r="IO97" s="87"/>
      <c r="IP97" s="87"/>
      <c r="IQ97" s="87"/>
      <c r="IR97" s="87"/>
      <c r="IS97" s="87"/>
      <c r="IT97" s="87"/>
      <c r="IU97" s="87"/>
      <c r="IV97" s="87"/>
      <c r="IW97" s="87"/>
      <c r="IX97" s="87"/>
      <c r="IY97" s="87"/>
      <c r="IZ97" s="87"/>
      <c r="JA97" s="87"/>
      <c r="JB97" s="87"/>
      <c r="JC97" s="87"/>
      <c r="JD97" s="87"/>
      <c r="JE97" s="87"/>
      <c r="JF97" s="87"/>
      <c r="JG97" s="48"/>
      <c r="JH97" s="48"/>
      <c r="JI97" s="48"/>
      <c r="JJ97" s="48"/>
      <c r="JK97" s="48"/>
      <c r="JL97" s="48"/>
      <c r="JM97" s="48"/>
      <c r="JN97" s="48"/>
      <c r="JO97" s="48"/>
      <c r="JP97" s="48"/>
      <c r="JQ97" s="48"/>
      <c r="JR97" s="48"/>
      <c r="JS97" s="48"/>
      <c r="JT97" s="48"/>
      <c r="JU97" s="48"/>
      <c r="JV97" s="48"/>
      <c r="JW97" s="48"/>
      <c r="JX97" s="48"/>
      <c r="JY97" s="48"/>
      <c r="JZ97" s="48"/>
      <c r="KA97" s="48"/>
      <c r="KB97" s="48"/>
      <c r="KC97" s="48"/>
      <c r="KD97" s="48"/>
      <c r="KE97" s="48"/>
      <c r="KF97" s="48"/>
      <c r="KG97" s="48"/>
      <c r="KH97" s="48"/>
    </row>
    <row r="98" spans="1:300" ht="75" x14ac:dyDescent="0.25">
      <c r="A98" s="78" t="s">
        <v>186</v>
      </c>
      <c r="B98" s="45" t="s">
        <v>187</v>
      </c>
      <c r="C98" s="55">
        <v>200</v>
      </c>
      <c r="D98" s="46" t="s">
        <v>22</v>
      </c>
      <c r="E98" s="46" t="s">
        <v>158</v>
      </c>
      <c r="F98" s="47">
        <f t="shared" si="27"/>
        <v>31</v>
      </c>
      <c r="G98" s="47"/>
      <c r="H98" s="40"/>
      <c r="I98" s="42">
        <v>31</v>
      </c>
      <c r="J98" s="47"/>
      <c r="K98" s="47"/>
      <c r="L98" s="47"/>
      <c r="M98" s="47">
        <v>0</v>
      </c>
      <c r="N98" s="47">
        <v>0</v>
      </c>
      <c r="O98" s="42"/>
      <c r="P98" s="47">
        <v>0</v>
      </c>
      <c r="Q98" s="47"/>
      <c r="R98" s="42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  <c r="ES98" s="87"/>
      <c r="ET98" s="87"/>
      <c r="EU98" s="87"/>
      <c r="EV98" s="87"/>
      <c r="EW98" s="87"/>
      <c r="EX98" s="87"/>
      <c r="EY98" s="87"/>
      <c r="EZ98" s="87"/>
      <c r="FA98" s="87"/>
      <c r="FB98" s="87"/>
      <c r="FC98" s="87"/>
      <c r="FD98" s="87"/>
      <c r="FE98" s="87"/>
      <c r="FF98" s="87"/>
      <c r="FG98" s="87"/>
      <c r="FH98" s="87"/>
      <c r="FI98" s="87"/>
      <c r="FJ98" s="87"/>
      <c r="FK98" s="87"/>
      <c r="FL98" s="87"/>
      <c r="FM98" s="87"/>
      <c r="FN98" s="87"/>
      <c r="FO98" s="87"/>
      <c r="FP98" s="87"/>
      <c r="FQ98" s="87"/>
      <c r="FR98" s="87"/>
      <c r="FS98" s="87"/>
      <c r="FT98" s="87"/>
      <c r="FU98" s="87"/>
      <c r="FV98" s="87"/>
      <c r="FW98" s="87"/>
      <c r="FX98" s="87"/>
      <c r="FY98" s="87"/>
      <c r="FZ98" s="87"/>
      <c r="GA98" s="87"/>
      <c r="GB98" s="87"/>
      <c r="GC98" s="87"/>
      <c r="GD98" s="87"/>
      <c r="GE98" s="87"/>
      <c r="GF98" s="87"/>
      <c r="GG98" s="87"/>
      <c r="GH98" s="87"/>
      <c r="GI98" s="87"/>
      <c r="GJ98" s="87"/>
      <c r="GK98" s="87"/>
      <c r="GL98" s="87"/>
      <c r="GM98" s="87"/>
      <c r="GN98" s="87"/>
      <c r="GO98" s="87"/>
      <c r="GP98" s="87"/>
      <c r="GQ98" s="87"/>
      <c r="GR98" s="87"/>
      <c r="GS98" s="87"/>
      <c r="GT98" s="87"/>
      <c r="GU98" s="87"/>
      <c r="GV98" s="87"/>
      <c r="GW98" s="87"/>
      <c r="GX98" s="87"/>
      <c r="GY98" s="87"/>
      <c r="GZ98" s="87"/>
      <c r="HA98" s="87"/>
      <c r="HB98" s="87"/>
      <c r="HC98" s="87"/>
      <c r="HD98" s="87"/>
      <c r="HE98" s="87"/>
      <c r="HF98" s="87"/>
      <c r="HG98" s="87"/>
      <c r="HH98" s="87"/>
      <c r="HI98" s="87"/>
      <c r="HJ98" s="87"/>
      <c r="HK98" s="87"/>
      <c r="HL98" s="87"/>
      <c r="HM98" s="87"/>
      <c r="HN98" s="87"/>
      <c r="HO98" s="87"/>
      <c r="HP98" s="87"/>
      <c r="HQ98" s="87"/>
      <c r="HR98" s="87"/>
      <c r="HS98" s="87"/>
      <c r="HT98" s="87"/>
      <c r="HU98" s="87"/>
      <c r="HV98" s="87"/>
      <c r="HW98" s="87"/>
      <c r="HX98" s="87"/>
      <c r="HY98" s="87"/>
      <c r="HZ98" s="87"/>
      <c r="IA98" s="87"/>
      <c r="IB98" s="87"/>
      <c r="IC98" s="87"/>
      <c r="ID98" s="87"/>
      <c r="IE98" s="87"/>
      <c r="IF98" s="87"/>
      <c r="IG98" s="87"/>
      <c r="IH98" s="87"/>
      <c r="II98" s="87"/>
      <c r="IJ98" s="87"/>
      <c r="IK98" s="87"/>
      <c r="IL98" s="87"/>
      <c r="IM98" s="87"/>
      <c r="IN98" s="87"/>
      <c r="IO98" s="87"/>
      <c r="IP98" s="87"/>
      <c r="IQ98" s="87"/>
      <c r="IR98" s="87"/>
      <c r="IS98" s="87"/>
      <c r="IT98" s="87"/>
      <c r="IU98" s="87"/>
      <c r="IV98" s="87"/>
      <c r="IW98" s="87"/>
      <c r="IX98" s="87"/>
      <c r="IY98" s="87"/>
      <c r="IZ98" s="87"/>
      <c r="JA98" s="87"/>
      <c r="JB98" s="87"/>
      <c r="JC98" s="87"/>
      <c r="JD98" s="87"/>
      <c r="JE98" s="87"/>
      <c r="JF98" s="87"/>
      <c r="JG98" s="48"/>
      <c r="JH98" s="48"/>
      <c r="JI98" s="48"/>
      <c r="JJ98" s="48"/>
      <c r="JK98" s="48"/>
      <c r="JL98" s="48"/>
      <c r="JM98" s="48"/>
      <c r="JN98" s="48"/>
      <c r="JO98" s="48"/>
      <c r="JP98" s="48"/>
      <c r="JQ98" s="48"/>
      <c r="JR98" s="48"/>
      <c r="JS98" s="48"/>
      <c r="JT98" s="48"/>
      <c r="JU98" s="48"/>
      <c r="JV98" s="48"/>
      <c r="JW98" s="48"/>
      <c r="JX98" s="48"/>
      <c r="JY98" s="48"/>
      <c r="JZ98" s="48"/>
      <c r="KA98" s="48"/>
      <c r="KB98" s="48"/>
      <c r="KC98" s="48"/>
      <c r="KD98" s="48"/>
      <c r="KE98" s="48"/>
      <c r="KF98" s="48"/>
      <c r="KG98" s="48"/>
      <c r="KH98" s="48"/>
    </row>
    <row r="99" spans="1:300" ht="45" x14ac:dyDescent="0.25">
      <c r="A99" s="78" t="s">
        <v>188</v>
      </c>
      <c r="B99" s="45" t="s">
        <v>189</v>
      </c>
      <c r="C99" s="55">
        <v>800</v>
      </c>
      <c r="D99" s="46" t="s">
        <v>22</v>
      </c>
      <c r="E99" s="46" t="s">
        <v>158</v>
      </c>
      <c r="F99" s="91">
        <f t="shared" si="27"/>
        <v>0.21428</v>
      </c>
      <c r="G99" s="91"/>
      <c r="H99" s="92">
        <v>0.21428</v>
      </c>
      <c r="I99" s="42"/>
      <c r="J99" s="47"/>
      <c r="K99" s="47"/>
      <c r="L99" s="47"/>
      <c r="M99" s="47">
        <v>0</v>
      </c>
      <c r="N99" s="47">
        <v>0</v>
      </c>
      <c r="O99" s="42"/>
      <c r="P99" s="47">
        <v>0</v>
      </c>
      <c r="Q99" s="47">
        <v>0</v>
      </c>
      <c r="R99" s="42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7"/>
      <c r="FF99" s="87"/>
      <c r="FG99" s="87"/>
      <c r="FH99" s="87"/>
      <c r="FI99" s="87"/>
      <c r="FJ99" s="87"/>
      <c r="FK99" s="87"/>
      <c r="FL99" s="87"/>
      <c r="FM99" s="87"/>
      <c r="FN99" s="87"/>
      <c r="FO99" s="87"/>
      <c r="FP99" s="87"/>
      <c r="FQ99" s="87"/>
      <c r="FR99" s="87"/>
      <c r="FS99" s="87"/>
      <c r="FT99" s="87"/>
      <c r="FU99" s="87"/>
      <c r="FV99" s="87"/>
      <c r="FW99" s="87"/>
      <c r="FX99" s="87"/>
      <c r="FY99" s="87"/>
      <c r="FZ99" s="87"/>
      <c r="GA99" s="87"/>
      <c r="GB99" s="87"/>
      <c r="GC99" s="87"/>
      <c r="GD99" s="87"/>
      <c r="GE99" s="87"/>
      <c r="GF99" s="87"/>
      <c r="GG99" s="87"/>
      <c r="GH99" s="87"/>
      <c r="GI99" s="87"/>
      <c r="GJ99" s="87"/>
      <c r="GK99" s="87"/>
      <c r="GL99" s="87"/>
      <c r="GM99" s="87"/>
      <c r="GN99" s="87"/>
      <c r="GO99" s="87"/>
      <c r="GP99" s="87"/>
      <c r="GQ99" s="87"/>
      <c r="GR99" s="87"/>
      <c r="GS99" s="87"/>
      <c r="GT99" s="87"/>
      <c r="GU99" s="87"/>
      <c r="GV99" s="87"/>
      <c r="GW99" s="87"/>
      <c r="GX99" s="87"/>
      <c r="GY99" s="87"/>
      <c r="GZ99" s="87"/>
      <c r="HA99" s="87"/>
      <c r="HB99" s="87"/>
      <c r="HC99" s="87"/>
      <c r="HD99" s="87"/>
      <c r="HE99" s="87"/>
      <c r="HF99" s="87"/>
      <c r="HG99" s="87"/>
      <c r="HH99" s="87"/>
      <c r="HI99" s="87"/>
      <c r="HJ99" s="87"/>
      <c r="HK99" s="87"/>
      <c r="HL99" s="87"/>
      <c r="HM99" s="87"/>
      <c r="HN99" s="87"/>
      <c r="HO99" s="87"/>
      <c r="HP99" s="87"/>
      <c r="HQ99" s="87"/>
      <c r="HR99" s="87"/>
      <c r="HS99" s="87"/>
      <c r="HT99" s="87"/>
      <c r="HU99" s="87"/>
      <c r="HV99" s="87"/>
      <c r="HW99" s="87"/>
      <c r="HX99" s="87"/>
      <c r="HY99" s="87"/>
      <c r="HZ99" s="87"/>
      <c r="IA99" s="87"/>
      <c r="IB99" s="87"/>
      <c r="IC99" s="87"/>
      <c r="ID99" s="87"/>
      <c r="IE99" s="87"/>
      <c r="IF99" s="87"/>
      <c r="IG99" s="87"/>
      <c r="IH99" s="87"/>
      <c r="II99" s="87"/>
      <c r="IJ99" s="87"/>
      <c r="IK99" s="87"/>
      <c r="IL99" s="87"/>
      <c r="IM99" s="87"/>
      <c r="IN99" s="87"/>
      <c r="IO99" s="87"/>
      <c r="IP99" s="87"/>
      <c r="IQ99" s="87"/>
      <c r="IR99" s="87"/>
      <c r="IS99" s="87"/>
      <c r="IT99" s="87"/>
      <c r="IU99" s="87"/>
      <c r="IV99" s="87"/>
      <c r="IW99" s="87"/>
      <c r="IX99" s="87"/>
      <c r="IY99" s="87"/>
      <c r="IZ99" s="87"/>
      <c r="JA99" s="87"/>
      <c r="JB99" s="87"/>
      <c r="JC99" s="87"/>
      <c r="JD99" s="87"/>
      <c r="JE99" s="87"/>
      <c r="JF99" s="87"/>
      <c r="JG99" s="48"/>
      <c r="JH99" s="48"/>
      <c r="JI99" s="48"/>
      <c r="JJ99" s="48"/>
      <c r="JK99" s="48"/>
      <c r="JL99" s="48"/>
      <c r="JM99" s="48"/>
      <c r="JN99" s="48"/>
      <c r="JO99" s="48"/>
      <c r="JP99" s="48"/>
      <c r="JQ99" s="48"/>
      <c r="JR99" s="48"/>
      <c r="JS99" s="48"/>
      <c r="JT99" s="48"/>
      <c r="JU99" s="48"/>
      <c r="JV99" s="48"/>
      <c r="JW99" s="48"/>
      <c r="JX99" s="48"/>
      <c r="JY99" s="48"/>
      <c r="JZ99" s="48"/>
      <c r="KA99" s="48"/>
      <c r="KB99" s="48"/>
      <c r="KC99" s="48"/>
      <c r="KD99" s="48"/>
      <c r="KE99" s="48"/>
      <c r="KF99" s="48"/>
      <c r="KG99" s="48"/>
      <c r="KH99" s="48"/>
    </row>
    <row r="100" spans="1:300" ht="45" x14ac:dyDescent="0.25">
      <c r="A100" s="44" t="s">
        <v>190</v>
      </c>
      <c r="B100" s="37" t="s">
        <v>191</v>
      </c>
      <c r="C100" s="46" t="s">
        <v>192</v>
      </c>
      <c r="D100" s="46" t="s">
        <v>22</v>
      </c>
      <c r="E100" s="46" t="s">
        <v>158</v>
      </c>
      <c r="F100" s="47">
        <f t="shared" si="27"/>
        <v>56.7</v>
      </c>
      <c r="G100" s="47">
        <v>56.7</v>
      </c>
      <c r="H100" s="40"/>
      <c r="I100" s="42"/>
      <c r="J100" s="47"/>
      <c r="K100" s="47"/>
      <c r="L100" s="47"/>
      <c r="M100" s="47">
        <v>56.7</v>
      </c>
      <c r="N100" s="47">
        <v>56.7</v>
      </c>
      <c r="O100" s="42"/>
      <c r="P100" s="47">
        <v>56.7</v>
      </c>
      <c r="Q100" s="47">
        <v>56.7</v>
      </c>
      <c r="R100" s="42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/>
      <c r="EF100" s="87"/>
      <c r="EG100" s="87"/>
      <c r="EH100" s="87"/>
      <c r="EI100" s="87"/>
      <c r="EJ100" s="87"/>
      <c r="EK100" s="87"/>
      <c r="EL100" s="87"/>
      <c r="EM100" s="87"/>
      <c r="EN100" s="87"/>
      <c r="EO100" s="87"/>
      <c r="EP100" s="87"/>
      <c r="EQ100" s="87"/>
      <c r="ER100" s="87"/>
      <c r="ES100" s="87"/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  <c r="FI100" s="87"/>
      <c r="FJ100" s="87"/>
      <c r="FK100" s="87"/>
      <c r="FL100" s="87"/>
      <c r="FM100" s="87"/>
      <c r="FN100" s="87"/>
      <c r="FO100" s="87"/>
      <c r="FP100" s="87"/>
      <c r="FQ100" s="87"/>
      <c r="FR100" s="87"/>
      <c r="FS100" s="87"/>
      <c r="FT100" s="87"/>
      <c r="FU100" s="87"/>
      <c r="FV100" s="87"/>
      <c r="FW100" s="87"/>
      <c r="FX100" s="87"/>
      <c r="FY100" s="87"/>
      <c r="FZ100" s="87"/>
      <c r="GA100" s="87"/>
      <c r="GB100" s="87"/>
      <c r="GC100" s="87"/>
      <c r="GD100" s="87"/>
      <c r="GE100" s="87"/>
      <c r="GF100" s="87"/>
      <c r="GG100" s="87"/>
      <c r="GH100" s="87"/>
      <c r="GI100" s="87"/>
      <c r="GJ100" s="87"/>
      <c r="GK100" s="87"/>
      <c r="GL100" s="87"/>
      <c r="GM100" s="87"/>
      <c r="GN100" s="87"/>
      <c r="GO100" s="87"/>
      <c r="GP100" s="87"/>
      <c r="GQ100" s="87"/>
      <c r="GR100" s="87"/>
      <c r="GS100" s="87"/>
      <c r="GT100" s="87"/>
      <c r="GU100" s="87"/>
      <c r="GV100" s="87"/>
      <c r="GW100" s="87"/>
      <c r="GX100" s="87"/>
      <c r="GY100" s="87"/>
      <c r="GZ100" s="87"/>
      <c r="HA100" s="87"/>
      <c r="HB100" s="87"/>
      <c r="HC100" s="87"/>
      <c r="HD100" s="87"/>
      <c r="HE100" s="87"/>
      <c r="HF100" s="87"/>
      <c r="HG100" s="87"/>
      <c r="HH100" s="87"/>
      <c r="HI100" s="87"/>
      <c r="HJ100" s="87"/>
      <c r="HK100" s="87"/>
      <c r="HL100" s="87"/>
      <c r="HM100" s="87"/>
      <c r="HN100" s="87"/>
      <c r="HO100" s="87"/>
      <c r="HP100" s="87"/>
      <c r="HQ100" s="87"/>
      <c r="HR100" s="87"/>
      <c r="HS100" s="87"/>
      <c r="HT100" s="87"/>
      <c r="HU100" s="87"/>
      <c r="HV100" s="87"/>
      <c r="HW100" s="87"/>
      <c r="HX100" s="87"/>
      <c r="HY100" s="87"/>
      <c r="HZ100" s="87"/>
      <c r="IA100" s="87"/>
      <c r="IB100" s="87"/>
      <c r="IC100" s="87"/>
      <c r="ID100" s="87"/>
      <c r="IE100" s="87"/>
      <c r="IF100" s="87"/>
      <c r="IG100" s="87"/>
      <c r="IH100" s="87"/>
      <c r="II100" s="87"/>
      <c r="IJ100" s="87"/>
      <c r="IK100" s="87"/>
      <c r="IL100" s="87"/>
      <c r="IM100" s="87"/>
      <c r="IN100" s="87"/>
      <c r="IO100" s="87"/>
      <c r="IP100" s="87"/>
      <c r="IQ100" s="87"/>
      <c r="IR100" s="87"/>
      <c r="IS100" s="87"/>
      <c r="IT100" s="87"/>
      <c r="IU100" s="87"/>
      <c r="IV100" s="87"/>
      <c r="IW100" s="87"/>
      <c r="IX100" s="87"/>
      <c r="IY100" s="87"/>
      <c r="IZ100" s="87"/>
      <c r="JA100" s="87"/>
      <c r="JB100" s="87"/>
      <c r="JC100" s="87"/>
      <c r="JD100" s="87"/>
      <c r="JE100" s="87"/>
      <c r="JF100" s="87"/>
      <c r="JG100" s="48"/>
      <c r="JH100" s="48"/>
      <c r="JI100" s="48"/>
      <c r="JJ100" s="48"/>
      <c r="JK100" s="48"/>
      <c r="JL100" s="48"/>
      <c r="JM100" s="48"/>
      <c r="JN100" s="48"/>
      <c r="JO100" s="48"/>
      <c r="JP100" s="48"/>
      <c r="JQ100" s="48"/>
      <c r="JR100" s="48"/>
      <c r="JS100" s="48"/>
      <c r="JT100" s="48"/>
      <c r="JU100" s="48"/>
      <c r="JV100" s="48"/>
      <c r="JW100" s="48"/>
      <c r="JX100" s="48"/>
      <c r="JY100" s="48"/>
      <c r="JZ100" s="48"/>
      <c r="KA100" s="48"/>
      <c r="KB100" s="48"/>
      <c r="KC100" s="48"/>
      <c r="KD100" s="48"/>
      <c r="KE100" s="48"/>
      <c r="KF100" s="48"/>
      <c r="KG100" s="48"/>
      <c r="KH100" s="48"/>
    </row>
    <row r="101" spans="1:300" ht="45" hidden="1" x14ac:dyDescent="0.25">
      <c r="A101" s="44" t="s">
        <v>193</v>
      </c>
      <c r="B101" s="45" t="s">
        <v>194</v>
      </c>
      <c r="C101" s="46" t="s">
        <v>27</v>
      </c>
      <c r="D101" s="46" t="s">
        <v>22</v>
      </c>
      <c r="E101" s="46" t="s">
        <v>158</v>
      </c>
      <c r="F101" s="47">
        <f t="shared" si="27"/>
        <v>0</v>
      </c>
      <c r="G101" s="47"/>
      <c r="H101" s="40"/>
      <c r="I101" s="42"/>
      <c r="J101" s="47"/>
      <c r="K101" s="47"/>
      <c r="L101" s="47"/>
      <c r="M101" s="47"/>
      <c r="N101" s="47"/>
      <c r="O101" s="42"/>
      <c r="P101" s="47"/>
      <c r="Q101" s="47"/>
      <c r="R101" s="42"/>
      <c r="JA101" s="48"/>
      <c r="JB101" s="48"/>
      <c r="JC101" s="48"/>
      <c r="JD101" s="48"/>
      <c r="JE101" s="48"/>
      <c r="JF101" s="48"/>
      <c r="JG101" s="48"/>
      <c r="JH101" s="48"/>
      <c r="JI101" s="48"/>
      <c r="JJ101" s="48"/>
      <c r="JK101" s="48"/>
      <c r="JL101" s="48"/>
      <c r="JM101" s="48"/>
      <c r="JN101" s="48"/>
      <c r="JO101" s="48"/>
      <c r="JP101" s="48"/>
      <c r="JQ101" s="48"/>
      <c r="JR101" s="48"/>
      <c r="JS101" s="48"/>
      <c r="JT101" s="48"/>
      <c r="JU101" s="48"/>
      <c r="JV101" s="48"/>
      <c r="JW101" s="48"/>
      <c r="JX101" s="48"/>
      <c r="JY101" s="48"/>
      <c r="JZ101" s="48"/>
      <c r="KA101" s="48"/>
      <c r="KB101" s="48"/>
      <c r="KC101" s="48"/>
      <c r="KD101" s="48"/>
      <c r="KE101" s="48"/>
      <c r="KF101" s="48"/>
      <c r="KG101" s="48"/>
      <c r="KH101" s="48"/>
      <c r="KI101" s="48"/>
      <c r="KJ101" s="48"/>
      <c r="KK101" s="48"/>
      <c r="KL101" s="48"/>
      <c r="KM101" s="48"/>
      <c r="KN101" s="48"/>
    </row>
    <row r="102" spans="1:300" s="71" customFormat="1" ht="45" hidden="1" x14ac:dyDescent="0.25">
      <c r="A102" s="44" t="s">
        <v>195</v>
      </c>
      <c r="B102" s="45" t="s">
        <v>194</v>
      </c>
      <c r="C102" s="46" t="s">
        <v>192</v>
      </c>
      <c r="D102" s="46" t="s">
        <v>22</v>
      </c>
      <c r="E102" s="46" t="s">
        <v>158</v>
      </c>
      <c r="F102" s="47">
        <f t="shared" si="27"/>
        <v>0</v>
      </c>
      <c r="G102" s="47"/>
      <c r="H102" s="40"/>
      <c r="I102" s="42"/>
      <c r="J102" s="47"/>
      <c r="K102" s="47"/>
      <c r="L102" s="47"/>
      <c r="M102" s="47"/>
      <c r="N102" s="47"/>
      <c r="O102" s="42"/>
      <c r="P102" s="47"/>
      <c r="Q102" s="47"/>
      <c r="R102" s="42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  <c r="IW102" s="6"/>
      <c r="IX102" s="6"/>
      <c r="IY102" s="6"/>
      <c r="IZ102" s="6"/>
      <c r="JA102" s="48"/>
      <c r="JB102" s="48"/>
      <c r="JC102" s="48"/>
      <c r="JD102" s="48"/>
      <c r="JE102" s="48"/>
      <c r="JF102" s="48"/>
      <c r="JG102" s="48"/>
      <c r="JH102" s="48"/>
      <c r="JI102" s="48"/>
      <c r="JJ102" s="48"/>
      <c r="JK102" s="48"/>
      <c r="JL102" s="48"/>
      <c r="JM102" s="48"/>
      <c r="JN102" s="48"/>
      <c r="JO102" s="48"/>
      <c r="JP102" s="48"/>
      <c r="JQ102" s="48"/>
      <c r="JR102" s="48"/>
      <c r="JS102" s="48"/>
      <c r="JT102" s="48"/>
      <c r="JU102" s="48"/>
      <c r="JV102" s="48"/>
      <c r="JW102" s="48"/>
      <c r="JX102" s="48"/>
      <c r="JY102" s="48"/>
      <c r="JZ102" s="48"/>
      <c r="KA102" s="48"/>
      <c r="KB102" s="48"/>
      <c r="KC102" s="48"/>
      <c r="KD102" s="48"/>
      <c r="KE102" s="48"/>
      <c r="KF102" s="48"/>
      <c r="KG102" s="48"/>
      <c r="KH102" s="48"/>
      <c r="KI102" s="48"/>
      <c r="KJ102" s="48"/>
      <c r="KK102" s="48"/>
      <c r="KL102" s="48"/>
      <c r="KM102" s="48"/>
      <c r="KN102" s="48"/>
    </row>
    <row r="103" spans="1:300" s="71" customFormat="1" ht="75" hidden="1" x14ac:dyDescent="0.25">
      <c r="A103" s="44" t="s">
        <v>196</v>
      </c>
      <c r="B103" s="45" t="s">
        <v>197</v>
      </c>
      <c r="C103" s="46" t="s">
        <v>27</v>
      </c>
      <c r="D103" s="46" t="s">
        <v>22</v>
      </c>
      <c r="E103" s="46" t="s">
        <v>158</v>
      </c>
      <c r="F103" s="47">
        <f t="shared" si="27"/>
        <v>0</v>
      </c>
      <c r="G103" s="47"/>
      <c r="H103" s="40"/>
      <c r="I103" s="42"/>
      <c r="J103" s="47"/>
      <c r="K103" s="47"/>
      <c r="L103" s="47"/>
      <c r="M103" s="47"/>
      <c r="N103" s="47"/>
      <c r="O103" s="42"/>
      <c r="P103" s="47"/>
      <c r="Q103" s="47"/>
      <c r="R103" s="42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  <c r="IW103" s="6"/>
      <c r="IX103" s="6"/>
      <c r="IY103" s="6"/>
      <c r="IZ103" s="6"/>
      <c r="JA103" s="48"/>
      <c r="JB103" s="48"/>
      <c r="JC103" s="48"/>
      <c r="JD103" s="48"/>
      <c r="JE103" s="48"/>
      <c r="JF103" s="48"/>
      <c r="JG103" s="48"/>
      <c r="JH103" s="48"/>
      <c r="JI103" s="48"/>
      <c r="JJ103" s="48"/>
      <c r="JK103" s="48"/>
      <c r="JL103" s="48"/>
      <c r="JM103" s="48"/>
      <c r="JN103" s="48"/>
      <c r="JO103" s="48"/>
      <c r="JP103" s="48"/>
      <c r="JQ103" s="48"/>
      <c r="JR103" s="48"/>
      <c r="JS103" s="48"/>
      <c r="JT103" s="48"/>
      <c r="JU103" s="48"/>
      <c r="JV103" s="48"/>
      <c r="JW103" s="48"/>
      <c r="JX103" s="48"/>
      <c r="JY103" s="48"/>
      <c r="JZ103" s="48"/>
      <c r="KA103" s="48"/>
      <c r="KB103" s="48"/>
      <c r="KC103" s="48"/>
      <c r="KD103" s="48"/>
      <c r="KE103" s="48"/>
      <c r="KF103" s="48"/>
      <c r="KG103" s="48"/>
      <c r="KH103" s="48"/>
      <c r="KI103" s="48"/>
      <c r="KJ103" s="48"/>
      <c r="KK103" s="48"/>
      <c r="KL103" s="48"/>
      <c r="KM103" s="48"/>
      <c r="KN103" s="48"/>
    </row>
    <row r="104" spans="1:300" s="71" customFormat="1" ht="120" x14ac:dyDescent="0.25">
      <c r="A104" s="96" t="s">
        <v>198</v>
      </c>
      <c r="B104" s="45" t="s">
        <v>199</v>
      </c>
      <c r="C104" s="46" t="s">
        <v>176</v>
      </c>
      <c r="D104" s="46" t="s">
        <v>34</v>
      </c>
      <c r="E104" s="46" t="s">
        <v>39</v>
      </c>
      <c r="F104" s="47">
        <f t="shared" si="27"/>
        <v>150.4</v>
      </c>
      <c r="G104" s="47">
        <v>150.4</v>
      </c>
      <c r="H104" s="40"/>
      <c r="I104" s="42"/>
      <c r="J104" s="47"/>
      <c r="K104" s="47"/>
      <c r="L104" s="47"/>
      <c r="M104" s="47">
        <v>150.4</v>
      </c>
      <c r="N104" s="47">
        <v>150.4</v>
      </c>
      <c r="O104" s="42"/>
      <c r="P104" s="47">
        <v>150.4</v>
      </c>
      <c r="Q104" s="47">
        <v>150.4</v>
      </c>
      <c r="R104" s="42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  <c r="ET104" s="87"/>
      <c r="EU104" s="87"/>
      <c r="EV104" s="87"/>
      <c r="EW104" s="87"/>
      <c r="EX104" s="87"/>
      <c r="EY104" s="87"/>
      <c r="EZ104" s="87"/>
      <c r="FA104" s="87"/>
      <c r="FB104" s="87"/>
      <c r="FC104" s="87"/>
      <c r="FD104" s="87"/>
      <c r="FE104" s="87"/>
      <c r="FF104" s="87"/>
      <c r="FG104" s="87"/>
      <c r="FH104" s="87"/>
      <c r="FI104" s="87"/>
      <c r="FJ104" s="87"/>
      <c r="FK104" s="87"/>
      <c r="FL104" s="87"/>
      <c r="FM104" s="87"/>
      <c r="FN104" s="87"/>
      <c r="FO104" s="87"/>
      <c r="FP104" s="87"/>
      <c r="FQ104" s="87"/>
      <c r="FR104" s="87"/>
      <c r="FS104" s="87"/>
      <c r="FT104" s="87"/>
      <c r="FU104" s="87"/>
      <c r="FV104" s="87"/>
      <c r="FW104" s="87"/>
      <c r="FX104" s="87"/>
      <c r="FY104" s="87"/>
      <c r="FZ104" s="87"/>
      <c r="GA104" s="87"/>
      <c r="GB104" s="87"/>
      <c r="GC104" s="87"/>
      <c r="GD104" s="87"/>
      <c r="GE104" s="87"/>
      <c r="GF104" s="87"/>
      <c r="GG104" s="87"/>
      <c r="GH104" s="87"/>
      <c r="GI104" s="87"/>
      <c r="GJ104" s="87"/>
      <c r="GK104" s="87"/>
      <c r="GL104" s="87"/>
      <c r="GM104" s="87"/>
      <c r="GN104" s="87"/>
      <c r="GO104" s="87"/>
      <c r="GP104" s="87"/>
      <c r="GQ104" s="87"/>
      <c r="GR104" s="87"/>
      <c r="GS104" s="87"/>
      <c r="GT104" s="87"/>
      <c r="GU104" s="87"/>
      <c r="GV104" s="87"/>
      <c r="GW104" s="87"/>
      <c r="GX104" s="87"/>
      <c r="GY104" s="87"/>
      <c r="GZ104" s="87"/>
      <c r="HA104" s="87"/>
      <c r="HB104" s="87"/>
      <c r="HC104" s="87"/>
      <c r="HD104" s="87"/>
      <c r="HE104" s="87"/>
      <c r="HF104" s="87"/>
      <c r="HG104" s="87"/>
      <c r="HH104" s="87"/>
      <c r="HI104" s="87"/>
      <c r="HJ104" s="87"/>
      <c r="HK104" s="87"/>
      <c r="HL104" s="87"/>
      <c r="HM104" s="87"/>
      <c r="HN104" s="87"/>
      <c r="HO104" s="87"/>
      <c r="HP104" s="87"/>
      <c r="HQ104" s="87"/>
      <c r="HR104" s="87"/>
      <c r="HS104" s="87"/>
      <c r="HT104" s="87"/>
      <c r="HU104" s="87"/>
      <c r="HV104" s="87"/>
      <c r="HW104" s="87"/>
      <c r="HX104" s="87"/>
      <c r="HY104" s="87"/>
      <c r="HZ104" s="87"/>
      <c r="IA104" s="87"/>
      <c r="IB104" s="87"/>
      <c r="IC104" s="87"/>
      <c r="ID104" s="87"/>
      <c r="IE104" s="87"/>
      <c r="IF104" s="87"/>
      <c r="IG104" s="87"/>
      <c r="IH104" s="87"/>
      <c r="II104" s="87"/>
      <c r="IJ104" s="87"/>
      <c r="IK104" s="87"/>
      <c r="IL104" s="87"/>
      <c r="IM104" s="87"/>
      <c r="IN104" s="87"/>
      <c r="IO104" s="87"/>
      <c r="IP104" s="87"/>
      <c r="IQ104" s="87"/>
      <c r="IR104" s="87"/>
      <c r="IS104" s="87"/>
      <c r="IT104" s="87"/>
      <c r="IU104" s="87"/>
      <c r="IV104" s="87"/>
      <c r="IW104" s="87"/>
      <c r="IX104" s="87"/>
      <c r="IY104" s="87"/>
      <c r="IZ104" s="87"/>
      <c r="JA104" s="87"/>
      <c r="JB104" s="87"/>
      <c r="JC104" s="87"/>
      <c r="JD104" s="87"/>
      <c r="JE104" s="87"/>
      <c r="JF104" s="87"/>
      <c r="JG104" s="48"/>
      <c r="JH104" s="48"/>
      <c r="JI104" s="48"/>
      <c r="JJ104" s="48"/>
      <c r="JK104" s="48"/>
      <c r="JL104" s="48"/>
      <c r="JM104" s="48"/>
      <c r="JN104" s="48"/>
      <c r="JO104" s="48"/>
      <c r="JP104" s="48"/>
      <c r="JQ104" s="48"/>
      <c r="JR104" s="48"/>
      <c r="JS104" s="48"/>
      <c r="JT104" s="48"/>
      <c r="JU104" s="48"/>
      <c r="JV104" s="48"/>
      <c r="JW104" s="48"/>
      <c r="JX104" s="48"/>
      <c r="JY104" s="48"/>
      <c r="JZ104" s="48"/>
      <c r="KA104" s="48"/>
      <c r="KB104" s="48"/>
      <c r="KC104" s="48"/>
      <c r="KD104" s="48"/>
      <c r="KE104" s="48"/>
      <c r="KF104" s="48"/>
      <c r="KG104" s="48"/>
      <c r="KH104" s="48"/>
      <c r="KI104" s="48"/>
      <c r="KJ104" s="48"/>
      <c r="KK104" s="48"/>
      <c r="KL104" s="48"/>
      <c r="KM104" s="48"/>
      <c r="KN104" s="48"/>
    </row>
    <row r="105" spans="1:300" s="87" customFormat="1" ht="75" x14ac:dyDescent="0.25">
      <c r="A105" s="97" t="s">
        <v>200</v>
      </c>
      <c r="B105" s="45" t="s">
        <v>199</v>
      </c>
      <c r="C105" s="46" t="s">
        <v>27</v>
      </c>
      <c r="D105" s="46" t="s">
        <v>34</v>
      </c>
      <c r="E105" s="46" t="s">
        <v>39</v>
      </c>
      <c r="F105" s="47">
        <f t="shared" si="27"/>
        <v>22.3</v>
      </c>
      <c r="G105" s="47">
        <f>1.8+20.5</f>
        <v>22.3</v>
      </c>
      <c r="H105" s="40"/>
      <c r="I105" s="42"/>
      <c r="J105" s="47"/>
      <c r="K105" s="47"/>
      <c r="L105" s="47"/>
      <c r="M105" s="47">
        <f>7.1+32.3</f>
        <v>39.4</v>
      </c>
      <c r="N105" s="47">
        <f>7.1+32.3</f>
        <v>39.4</v>
      </c>
      <c r="O105" s="42"/>
      <c r="P105" s="47">
        <f>13.8+42.5</f>
        <v>56.3</v>
      </c>
      <c r="Q105" s="47">
        <f>13.8+42.5</f>
        <v>56.3</v>
      </c>
      <c r="R105" s="42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JG105" s="48"/>
      <c r="JH105" s="48"/>
      <c r="JI105" s="48"/>
      <c r="JJ105" s="48"/>
      <c r="JK105" s="48"/>
      <c r="JL105" s="48"/>
      <c r="JM105" s="48"/>
      <c r="JN105" s="48"/>
      <c r="JO105" s="48"/>
      <c r="JP105" s="48"/>
      <c r="JQ105" s="48"/>
      <c r="JR105" s="48"/>
      <c r="JS105" s="48"/>
      <c r="JT105" s="48"/>
      <c r="JU105" s="48"/>
      <c r="JV105" s="48"/>
      <c r="JW105" s="48"/>
      <c r="JX105" s="48"/>
      <c r="JY105" s="48"/>
      <c r="JZ105" s="48"/>
      <c r="KA105" s="48"/>
      <c r="KB105" s="48"/>
      <c r="KC105" s="48"/>
      <c r="KD105" s="48"/>
      <c r="KE105" s="48"/>
      <c r="KF105" s="48"/>
      <c r="KG105" s="48"/>
      <c r="KH105" s="48"/>
      <c r="KI105" s="48"/>
      <c r="KJ105" s="48"/>
      <c r="KK105" s="48"/>
      <c r="KL105" s="48"/>
      <c r="KM105" s="48"/>
      <c r="KN105" s="48"/>
    </row>
    <row r="106" spans="1:300" s="87" customFormat="1" ht="60" x14ac:dyDescent="0.25">
      <c r="A106" s="85" t="s">
        <v>201</v>
      </c>
      <c r="B106" s="45" t="s">
        <v>202</v>
      </c>
      <c r="C106" s="46" t="s">
        <v>155</v>
      </c>
      <c r="D106" s="46" t="s">
        <v>83</v>
      </c>
      <c r="E106" s="46" t="s">
        <v>22</v>
      </c>
      <c r="F106" s="91">
        <f t="shared" si="27"/>
        <v>930.68571999999995</v>
      </c>
      <c r="G106" s="47">
        <f>500-3.1-66</f>
        <v>430.9</v>
      </c>
      <c r="H106" s="92">
        <f>1000-0.21428</f>
        <v>999.78571999999997</v>
      </c>
      <c r="I106" s="42">
        <v>-500</v>
      </c>
      <c r="J106" s="47"/>
      <c r="K106" s="47"/>
      <c r="L106" s="47"/>
      <c r="M106" s="47">
        <v>0</v>
      </c>
      <c r="N106" s="47">
        <v>0</v>
      </c>
      <c r="O106" s="42"/>
      <c r="P106" s="47">
        <v>0</v>
      </c>
      <c r="Q106" s="47">
        <v>0</v>
      </c>
      <c r="R106" s="42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  <c r="IW106" s="6"/>
      <c r="IX106" s="6"/>
      <c r="IY106" s="6"/>
      <c r="IZ106" s="6"/>
      <c r="JA106" s="48"/>
      <c r="JB106" s="48"/>
      <c r="JC106" s="48"/>
      <c r="JD106" s="48"/>
      <c r="JE106" s="48"/>
      <c r="JF106" s="48"/>
      <c r="JG106" s="48"/>
      <c r="JH106" s="48"/>
      <c r="JI106" s="48"/>
      <c r="JJ106" s="48"/>
      <c r="JK106" s="48"/>
      <c r="JL106" s="48"/>
      <c r="JM106" s="48"/>
      <c r="JN106" s="48"/>
      <c r="JO106" s="48"/>
      <c r="JP106" s="48"/>
      <c r="JQ106" s="48"/>
      <c r="JR106" s="48"/>
      <c r="JS106" s="48"/>
      <c r="JT106" s="48"/>
      <c r="JU106" s="48"/>
      <c r="JV106" s="48"/>
      <c r="JW106" s="48"/>
      <c r="JX106" s="48"/>
      <c r="JY106" s="48"/>
      <c r="JZ106" s="48"/>
      <c r="KA106" s="48"/>
      <c r="KB106" s="48"/>
      <c r="KC106" s="48"/>
      <c r="KD106" s="48"/>
      <c r="KE106" s="48"/>
      <c r="KF106" s="48"/>
      <c r="KG106" s="48"/>
      <c r="KH106" s="48"/>
      <c r="KI106" s="48"/>
      <c r="KJ106" s="48"/>
      <c r="KK106" s="48"/>
      <c r="KL106" s="48"/>
      <c r="KM106" s="48"/>
      <c r="KN106" s="48"/>
    </row>
    <row r="107" spans="1:300" s="87" customFormat="1" ht="60" hidden="1" x14ac:dyDescent="0.25">
      <c r="A107" s="70" t="s">
        <v>203</v>
      </c>
      <c r="B107" s="45" t="s">
        <v>189</v>
      </c>
      <c r="C107" s="46" t="s">
        <v>27</v>
      </c>
      <c r="D107" s="46" t="s">
        <v>28</v>
      </c>
      <c r="E107" s="46" t="s">
        <v>39</v>
      </c>
      <c r="F107" s="47">
        <f t="shared" si="27"/>
        <v>0</v>
      </c>
      <c r="G107" s="58"/>
      <c r="H107" s="59"/>
      <c r="I107" s="61"/>
      <c r="J107" s="58"/>
      <c r="K107" s="58"/>
      <c r="L107" s="58"/>
      <c r="M107" s="58"/>
      <c r="N107" s="58"/>
      <c r="O107" s="61"/>
      <c r="P107" s="58"/>
      <c r="Q107" s="58"/>
      <c r="R107" s="61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  <c r="IW107" s="6"/>
      <c r="IX107" s="6"/>
      <c r="IY107" s="6"/>
      <c r="IZ107" s="6"/>
      <c r="JA107" s="48"/>
      <c r="JB107" s="48"/>
      <c r="JC107" s="48"/>
      <c r="JD107" s="48"/>
      <c r="JE107" s="48"/>
      <c r="JF107" s="48"/>
      <c r="JG107" s="48"/>
      <c r="JH107" s="48"/>
      <c r="JI107" s="48"/>
      <c r="JJ107" s="48"/>
      <c r="JK107" s="48"/>
      <c r="JL107" s="48"/>
      <c r="JM107" s="48"/>
      <c r="JN107" s="48"/>
      <c r="JO107" s="48"/>
      <c r="JP107" s="48"/>
      <c r="JQ107" s="48"/>
      <c r="JR107" s="48"/>
      <c r="JS107" s="48"/>
      <c r="JT107" s="48"/>
      <c r="JU107" s="48"/>
      <c r="JV107" s="48"/>
      <c r="JW107" s="48"/>
      <c r="JX107" s="48"/>
      <c r="JY107" s="48"/>
      <c r="JZ107" s="48"/>
      <c r="KA107" s="48"/>
      <c r="KB107" s="48"/>
      <c r="KC107" s="48"/>
      <c r="KD107" s="48"/>
      <c r="KE107" s="48"/>
      <c r="KF107" s="48"/>
      <c r="KG107" s="48"/>
      <c r="KH107" s="48"/>
      <c r="KI107" s="48"/>
      <c r="KJ107" s="48"/>
      <c r="KK107" s="48"/>
      <c r="KL107" s="48"/>
      <c r="KM107" s="48"/>
      <c r="KN107" s="48"/>
    </row>
    <row r="108" spans="1:300" s="87" customFormat="1" ht="45" hidden="1" x14ac:dyDescent="0.25">
      <c r="A108" s="70" t="s">
        <v>188</v>
      </c>
      <c r="B108" s="45" t="s">
        <v>189</v>
      </c>
      <c r="C108" s="46" t="s">
        <v>155</v>
      </c>
      <c r="D108" s="46" t="s">
        <v>28</v>
      </c>
      <c r="E108" s="46" t="s">
        <v>39</v>
      </c>
      <c r="F108" s="47">
        <f t="shared" si="27"/>
        <v>0</v>
      </c>
      <c r="G108" s="58"/>
      <c r="H108" s="59"/>
      <c r="I108" s="61"/>
      <c r="J108" s="58"/>
      <c r="K108" s="58"/>
      <c r="L108" s="58"/>
      <c r="M108" s="58"/>
      <c r="N108" s="58"/>
      <c r="O108" s="61"/>
      <c r="P108" s="58"/>
      <c r="Q108" s="58"/>
      <c r="R108" s="61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  <c r="IW108" s="6"/>
      <c r="IX108" s="6"/>
      <c r="IY108" s="6"/>
      <c r="IZ108" s="6"/>
      <c r="JA108" s="48"/>
      <c r="JB108" s="48"/>
      <c r="JC108" s="48"/>
      <c r="JD108" s="48"/>
      <c r="JE108" s="48"/>
      <c r="JF108" s="48"/>
      <c r="JG108" s="48"/>
      <c r="JH108" s="48"/>
      <c r="JI108" s="48"/>
      <c r="JJ108" s="48"/>
      <c r="JK108" s="48"/>
      <c r="JL108" s="48"/>
      <c r="JM108" s="48"/>
      <c r="JN108" s="48"/>
      <c r="JO108" s="48"/>
      <c r="JP108" s="48"/>
      <c r="JQ108" s="48"/>
      <c r="JR108" s="48"/>
      <c r="JS108" s="48"/>
      <c r="JT108" s="48"/>
      <c r="JU108" s="48"/>
      <c r="JV108" s="48"/>
      <c r="JW108" s="48"/>
      <c r="JX108" s="48"/>
      <c r="JY108" s="48"/>
      <c r="JZ108" s="48"/>
      <c r="KA108" s="48"/>
      <c r="KB108" s="48"/>
      <c r="KC108" s="48"/>
      <c r="KD108" s="48"/>
      <c r="KE108" s="48"/>
      <c r="KF108" s="48"/>
      <c r="KG108" s="48"/>
      <c r="KH108" s="48"/>
      <c r="KI108" s="48"/>
      <c r="KJ108" s="48"/>
      <c r="KK108" s="48"/>
      <c r="KL108" s="48"/>
      <c r="KM108" s="48"/>
      <c r="KN108" s="48"/>
    </row>
    <row r="109" spans="1:300" s="87" customFormat="1" ht="45" hidden="1" x14ac:dyDescent="0.25">
      <c r="A109" s="57" t="s">
        <v>204</v>
      </c>
      <c r="B109" s="45" t="s">
        <v>205</v>
      </c>
      <c r="C109" s="46" t="s">
        <v>181</v>
      </c>
      <c r="D109" s="46" t="s">
        <v>88</v>
      </c>
      <c r="E109" s="46" t="s">
        <v>39</v>
      </c>
      <c r="F109" s="47">
        <f t="shared" si="27"/>
        <v>0</v>
      </c>
      <c r="G109" s="58"/>
      <c r="H109" s="59"/>
      <c r="I109" s="61"/>
      <c r="J109" s="58"/>
      <c r="K109" s="58"/>
      <c r="L109" s="58"/>
      <c r="M109" s="58"/>
      <c r="N109" s="58"/>
      <c r="O109" s="61"/>
      <c r="P109" s="58"/>
      <c r="Q109" s="58"/>
      <c r="R109" s="61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  <c r="IW109" s="6"/>
      <c r="IX109" s="6"/>
      <c r="IY109" s="6"/>
      <c r="IZ109" s="6"/>
      <c r="JA109" s="48"/>
      <c r="JB109" s="48"/>
      <c r="JC109" s="48"/>
      <c r="JD109" s="48"/>
      <c r="JE109" s="48"/>
      <c r="JF109" s="48"/>
      <c r="JG109" s="48"/>
      <c r="JH109" s="48"/>
      <c r="JI109" s="48"/>
      <c r="JJ109" s="48"/>
      <c r="JK109" s="48"/>
      <c r="JL109" s="48"/>
      <c r="JM109" s="48"/>
      <c r="JN109" s="48"/>
      <c r="JO109" s="48"/>
      <c r="JP109" s="48"/>
      <c r="JQ109" s="48"/>
      <c r="JR109" s="48"/>
      <c r="JS109" s="48"/>
      <c r="JT109" s="48"/>
      <c r="JU109" s="48"/>
      <c r="JV109" s="48"/>
      <c r="JW109" s="48"/>
      <c r="JX109" s="48"/>
      <c r="JY109" s="48"/>
      <c r="JZ109" s="48"/>
      <c r="KA109" s="48"/>
      <c r="KB109" s="48"/>
      <c r="KC109" s="48"/>
      <c r="KD109" s="48"/>
      <c r="KE109" s="48"/>
      <c r="KF109" s="48"/>
      <c r="KG109" s="48"/>
      <c r="KH109" s="48"/>
      <c r="KI109" s="48"/>
      <c r="KJ109" s="48"/>
      <c r="KK109" s="48"/>
      <c r="KL109" s="48"/>
      <c r="KM109" s="48"/>
      <c r="KN109" s="48"/>
    </row>
    <row r="110" spans="1:300" s="87" customFormat="1" ht="60" x14ac:dyDescent="0.25">
      <c r="A110" s="78" t="s">
        <v>203</v>
      </c>
      <c r="B110" s="45" t="s">
        <v>189</v>
      </c>
      <c r="C110" s="46" t="s">
        <v>27</v>
      </c>
      <c r="D110" s="46" t="s">
        <v>28</v>
      </c>
      <c r="E110" s="46" t="s">
        <v>22</v>
      </c>
      <c r="F110" s="91">
        <f t="shared" si="27"/>
        <v>33.251040000000003</v>
      </c>
      <c r="G110" s="58"/>
      <c r="H110" s="98">
        <v>33.251040000000003</v>
      </c>
      <c r="I110" s="61"/>
      <c r="J110" s="58"/>
      <c r="K110" s="58"/>
      <c r="L110" s="58"/>
      <c r="M110" s="47">
        <v>0</v>
      </c>
      <c r="N110" s="47">
        <v>0</v>
      </c>
      <c r="O110" s="42"/>
      <c r="P110" s="47">
        <v>0</v>
      </c>
      <c r="Q110" s="47">
        <v>0</v>
      </c>
      <c r="R110" s="42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  <c r="IW110" s="6"/>
      <c r="IX110" s="6"/>
      <c r="IY110" s="6"/>
      <c r="IZ110" s="6"/>
      <c r="JA110" s="48"/>
      <c r="JB110" s="48"/>
      <c r="JC110" s="48"/>
      <c r="JD110" s="48"/>
      <c r="JE110" s="48"/>
      <c r="JF110" s="48"/>
      <c r="JG110" s="48"/>
      <c r="JH110" s="48"/>
      <c r="JI110" s="48"/>
      <c r="JJ110" s="48"/>
      <c r="JK110" s="48"/>
      <c r="JL110" s="48"/>
      <c r="JM110" s="48"/>
      <c r="JN110" s="48"/>
      <c r="JO110" s="48"/>
      <c r="JP110" s="48"/>
      <c r="JQ110" s="48"/>
      <c r="JR110" s="48"/>
      <c r="JS110" s="48"/>
      <c r="JT110" s="48"/>
      <c r="JU110" s="48"/>
      <c r="JV110" s="48"/>
      <c r="JW110" s="48"/>
      <c r="JX110" s="48"/>
      <c r="JY110" s="48"/>
      <c r="JZ110" s="48"/>
      <c r="KA110" s="48"/>
      <c r="KB110" s="48"/>
      <c r="KC110" s="48"/>
      <c r="KD110" s="48"/>
      <c r="KE110" s="48"/>
      <c r="KF110" s="48"/>
      <c r="KG110" s="48"/>
      <c r="KH110" s="48"/>
      <c r="KI110" s="48"/>
      <c r="KJ110" s="48"/>
      <c r="KK110" s="48"/>
      <c r="KL110" s="48"/>
      <c r="KM110" s="48"/>
      <c r="KN110" s="48"/>
    </row>
    <row r="111" spans="1:300" s="87" customFormat="1" ht="45.75" customHeight="1" x14ac:dyDescent="0.25">
      <c r="A111" s="78" t="s">
        <v>206</v>
      </c>
      <c r="B111" s="45" t="s">
        <v>189</v>
      </c>
      <c r="C111" s="46" t="s">
        <v>155</v>
      </c>
      <c r="D111" s="46" t="s">
        <v>28</v>
      </c>
      <c r="E111" s="46" t="s">
        <v>22</v>
      </c>
      <c r="F111" s="91">
        <f t="shared" si="27"/>
        <v>7.86355</v>
      </c>
      <c r="G111" s="58"/>
      <c r="H111" s="98">
        <v>7.86355</v>
      </c>
      <c r="I111" s="61"/>
      <c r="J111" s="58"/>
      <c r="K111" s="58"/>
      <c r="L111" s="58"/>
      <c r="M111" s="47">
        <v>0</v>
      </c>
      <c r="N111" s="47">
        <v>0</v>
      </c>
      <c r="O111" s="42"/>
      <c r="P111" s="47">
        <v>0</v>
      </c>
      <c r="Q111" s="47">
        <v>0</v>
      </c>
      <c r="R111" s="42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  <c r="IW111" s="6"/>
      <c r="IX111" s="6"/>
      <c r="IY111" s="6"/>
      <c r="IZ111" s="6"/>
      <c r="JA111" s="48"/>
      <c r="JB111" s="48"/>
      <c r="JC111" s="48"/>
      <c r="JD111" s="48"/>
      <c r="JE111" s="48"/>
      <c r="JF111" s="48"/>
      <c r="JG111" s="48"/>
      <c r="JH111" s="48"/>
      <c r="JI111" s="48"/>
      <c r="JJ111" s="48"/>
      <c r="JK111" s="48"/>
      <c r="JL111" s="48"/>
      <c r="JM111" s="48"/>
      <c r="JN111" s="48"/>
      <c r="JO111" s="48"/>
      <c r="JP111" s="48"/>
      <c r="JQ111" s="48"/>
      <c r="JR111" s="48"/>
      <c r="JS111" s="48"/>
      <c r="JT111" s="48"/>
      <c r="JU111" s="48"/>
      <c r="JV111" s="48"/>
      <c r="JW111" s="48"/>
      <c r="JX111" s="48"/>
      <c r="JY111" s="48"/>
      <c r="JZ111" s="48"/>
      <c r="KA111" s="48"/>
      <c r="KB111" s="48"/>
      <c r="KC111" s="48"/>
      <c r="KD111" s="48"/>
      <c r="KE111" s="48"/>
      <c r="KF111" s="48"/>
      <c r="KG111" s="48"/>
      <c r="KH111" s="48"/>
      <c r="KI111" s="48"/>
      <c r="KJ111" s="48"/>
      <c r="KK111" s="48"/>
      <c r="KL111" s="48"/>
      <c r="KM111" s="48"/>
      <c r="KN111" s="48"/>
    </row>
    <row r="112" spans="1:300" s="87" customFormat="1" ht="30.75" customHeight="1" x14ac:dyDescent="0.25">
      <c r="A112" s="85" t="s">
        <v>207</v>
      </c>
      <c r="B112" s="86" t="s">
        <v>208</v>
      </c>
      <c r="C112" s="55">
        <v>500</v>
      </c>
      <c r="D112" s="46" t="s">
        <v>88</v>
      </c>
      <c r="E112" s="46" t="s">
        <v>83</v>
      </c>
      <c r="F112" s="47">
        <f t="shared" ref="F112:F143" si="32">SUM(G112:L112)</f>
        <v>0</v>
      </c>
      <c r="G112" s="47">
        <v>0</v>
      </c>
      <c r="H112" s="40"/>
      <c r="I112" s="42"/>
      <c r="J112" s="47"/>
      <c r="K112" s="47"/>
      <c r="L112" s="47"/>
      <c r="M112" s="47">
        <v>300</v>
      </c>
      <c r="N112" s="47">
        <v>300</v>
      </c>
      <c r="O112" s="42"/>
      <c r="P112" s="47">
        <v>300</v>
      </c>
      <c r="Q112" s="47">
        <v>300</v>
      </c>
      <c r="R112" s="42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  <c r="IW112" s="6"/>
      <c r="IX112" s="6"/>
      <c r="IY112" s="6"/>
      <c r="IZ112" s="6"/>
      <c r="JA112" s="48"/>
      <c r="JB112" s="48"/>
      <c r="JC112" s="48"/>
      <c r="JD112" s="48"/>
      <c r="JE112" s="48"/>
      <c r="JF112" s="48"/>
      <c r="JG112" s="48"/>
      <c r="JH112" s="48"/>
      <c r="JI112" s="48"/>
      <c r="JJ112" s="48"/>
      <c r="JK112" s="48"/>
      <c r="JL112" s="48"/>
      <c r="JM112" s="48"/>
      <c r="JN112" s="48"/>
      <c r="JO112" s="48"/>
      <c r="JP112" s="48"/>
      <c r="JQ112" s="48"/>
      <c r="JR112" s="48"/>
      <c r="JS112" s="48"/>
      <c r="JT112" s="48"/>
      <c r="JU112" s="48"/>
      <c r="JV112" s="48"/>
      <c r="JW112" s="48"/>
      <c r="JX112" s="48"/>
      <c r="JY112" s="48"/>
      <c r="JZ112" s="48"/>
      <c r="KA112" s="48"/>
      <c r="KB112" s="48"/>
      <c r="KC112" s="48"/>
      <c r="KD112" s="48"/>
      <c r="KE112" s="48"/>
      <c r="KF112" s="48"/>
      <c r="KG112" s="48"/>
      <c r="KH112" s="48"/>
      <c r="KI112" s="48"/>
      <c r="KJ112" s="48"/>
      <c r="KK112" s="48"/>
      <c r="KL112" s="48"/>
      <c r="KM112" s="48"/>
      <c r="KN112" s="48"/>
    </row>
    <row r="113" spans="1:300" ht="48.75" customHeight="1" x14ac:dyDescent="0.25">
      <c r="A113" s="85" t="s">
        <v>131</v>
      </c>
      <c r="B113" s="86">
        <v>9990020060</v>
      </c>
      <c r="C113" s="55">
        <v>200</v>
      </c>
      <c r="D113" s="46" t="s">
        <v>185</v>
      </c>
      <c r="E113" s="46" t="s">
        <v>34</v>
      </c>
      <c r="F113" s="47">
        <f t="shared" si="32"/>
        <v>20</v>
      </c>
      <c r="G113" s="47">
        <v>20</v>
      </c>
      <c r="H113" s="40"/>
      <c r="I113" s="42"/>
      <c r="J113" s="47"/>
      <c r="K113" s="47"/>
      <c r="L113" s="47"/>
      <c r="M113" s="47">
        <v>20</v>
      </c>
      <c r="N113" s="47">
        <v>20</v>
      </c>
      <c r="O113" s="42"/>
      <c r="P113" s="47">
        <v>20</v>
      </c>
      <c r="Q113" s="47">
        <v>20</v>
      </c>
      <c r="R113" s="42"/>
    </row>
    <row r="114" spans="1:300" ht="17.850000000000001" customHeight="1" x14ac:dyDescent="0.2">
      <c r="A114" s="99" t="s">
        <v>209</v>
      </c>
      <c r="B114" s="100"/>
      <c r="C114" s="101"/>
      <c r="D114" s="101"/>
      <c r="E114" s="101"/>
      <c r="F114" s="89">
        <f t="shared" si="32"/>
        <v>38275.910589999992</v>
      </c>
      <c r="G114" s="32">
        <f t="shared" ref="G114:L114" si="33">G13+G18+G43+G51+G60+G75+G89+G72</f>
        <v>32001.899999999994</v>
      </c>
      <c r="H114" s="90">
        <f t="shared" si="33"/>
        <v>3703.1145900000001</v>
      </c>
      <c r="I114" s="102">
        <f t="shared" si="33"/>
        <v>2570.8959999999997</v>
      </c>
      <c r="J114" s="32">
        <f t="shared" si="33"/>
        <v>0</v>
      </c>
      <c r="K114" s="32">
        <f t="shared" si="33"/>
        <v>0</v>
      </c>
      <c r="L114" s="32">
        <f t="shared" si="33"/>
        <v>0</v>
      </c>
      <c r="M114" s="74">
        <f>+N114+O114</f>
        <v>27205.125</v>
      </c>
      <c r="N114" s="32">
        <f>N13+N18+N43+N51+N60+N75+N89+N72</f>
        <v>26764.3</v>
      </c>
      <c r="O114" s="102">
        <f>O13+O18+O43+O51+O60+O72+O75+O89</f>
        <v>440.82499999999999</v>
      </c>
      <c r="P114" s="74">
        <f>Q114+R114</f>
        <v>28668.924999999999</v>
      </c>
      <c r="Q114" s="32">
        <f>Q13+Q18+Q43+Q51+Q60+Q75+Q89+Q72</f>
        <v>28228.1</v>
      </c>
      <c r="R114" s="103">
        <f>R13+R18+R43+R51+R60+R72+R75+R89</f>
        <v>440.82499999999999</v>
      </c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5"/>
      <c r="EF114" s="75"/>
      <c r="EG114" s="75"/>
      <c r="EH114" s="75"/>
      <c r="EI114" s="75"/>
      <c r="EJ114" s="75"/>
      <c r="EK114" s="75"/>
      <c r="EL114" s="75"/>
      <c r="EM114" s="75"/>
      <c r="EN114" s="75"/>
      <c r="EO114" s="75"/>
      <c r="EP114" s="75"/>
      <c r="EQ114" s="75"/>
      <c r="ER114" s="75"/>
      <c r="ES114" s="75"/>
      <c r="ET114" s="75"/>
      <c r="EU114" s="75"/>
      <c r="EV114" s="75"/>
      <c r="EW114" s="75"/>
      <c r="EX114" s="75"/>
      <c r="EY114" s="75"/>
      <c r="EZ114" s="75"/>
      <c r="FA114" s="75"/>
      <c r="FB114" s="75"/>
      <c r="FC114" s="75"/>
      <c r="FD114" s="75"/>
      <c r="FE114" s="75"/>
      <c r="FF114" s="75"/>
      <c r="FG114" s="75"/>
      <c r="FH114" s="75"/>
      <c r="FI114" s="75"/>
      <c r="FJ114" s="75"/>
      <c r="FK114" s="75"/>
      <c r="FL114" s="75"/>
      <c r="FM114" s="75"/>
      <c r="FN114" s="75"/>
      <c r="FO114" s="75"/>
      <c r="FP114" s="75"/>
      <c r="FQ114" s="75"/>
      <c r="FR114" s="75"/>
      <c r="FS114" s="75"/>
      <c r="FT114" s="75"/>
      <c r="FU114" s="75"/>
      <c r="FV114" s="75"/>
      <c r="FW114" s="75"/>
      <c r="FX114" s="75"/>
      <c r="FY114" s="75"/>
      <c r="FZ114" s="75"/>
      <c r="GA114" s="75"/>
      <c r="GB114" s="75"/>
      <c r="GC114" s="75"/>
      <c r="GD114" s="75"/>
      <c r="GE114" s="75"/>
      <c r="GF114" s="75"/>
      <c r="GG114" s="75"/>
      <c r="GH114" s="75"/>
      <c r="GI114" s="75"/>
      <c r="GJ114" s="75"/>
      <c r="GK114" s="75"/>
      <c r="GL114" s="75"/>
      <c r="GM114" s="75"/>
      <c r="GN114" s="75"/>
      <c r="GO114" s="75"/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  <c r="HE114" s="75"/>
      <c r="HF114" s="75"/>
      <c r="HG114" s="75"/>
      <c r="HH114" s="75"/>
      <c r="HI114" s="75"/>
      <c r="HJ114" s="75"/>
      <c r="HK114" s="75"/>
      <c r="HL114" s="75"/>
      <c r="HM114" s="75"/>
      <c r="HN114" s="75"/>
      <c r="HO114" s="75"/>
      <c r="HP114" s="75"/>
      <c r="HQ114" s="75"/>
      <c r="HR114" s="75"/>
      <c r="HS114" s="75"/>
      <c r="HT114" s="75"/>
      <c r="HU114" s="75"/>
      <c r="HV114" s="75"/>
      <c r="HW114" s="75"/>
      <c r="HX114" s="75"/>
      <c r="HY114" s="75"/>
      <c r="HZ114" s="75"/>
      <c r="IA114" s="75"/>
      <c r="IB114" s="75"/>
      <c r="IC114" s="75"/>
      <c r="ID114" s="75"/>
      <c r="IE114" s="75"/>
      <c r="IF114" s="75"/>
      <c r="IG114" s="75"/>
      <c r="IH114" s="75"/>
      <c r="II114" s="75"/>
      <c r="IJ114" s="75"/>
      <c r="IK114" s="75"/>
      <c r="IL114" s="75"/>
      <c r="IM114" s="75"/>
      <c r="IN114" s="75"/>
      <c r="IO114" s="75"/>
      <c r="IP114" s="75"/>
      <c r="IQ114" s="75"/>
      <c r="IR114" s="75"/>
      <c r="IS114" s="75"/>
      <c r="IT114" s="75"/>
      <c r="IU114" s="75"/>
      <c r="IV114" s="75"/>
      <c r="IW114" s="75"/>
      <c r="IX114" s="75"/>
      <c r="IY114" s="75"/>
      <c r="IZ114" s="75"/>
      <c r="JA114" s="75"/>
      <c r="JB114" s="75"/>
      <c r="JC114" s="75"/>
      <c r="JD114" s="75"/>
      <c r="JE114" s="75"/>
      <c r="JF114" s="75"/>
    </row>
    <row r="115" spans="1:300" x14ac:dyDescent="0.2">
      <c r="JA115" s="48"/>
      <c r="JB115" s="48"/>
      <c r="JC115" s="48"/>
      <c r="JD115" s="48"/>
      <c r="JE115" s="48"/>
      <c r="JF115" s="48"/>
      <c r="JG115" s="48"/>
      <c r="JH115" s="48"/>
      <c r="JI115" s="48"/>
      <c r="JJ115" s="48"/>
      <c r="JK115" s="48"/>
      <c r="JL115" s="48"/>
      <c r="JM115" s="48"/>
      <c r="JN115" s="48"/>
      <c r="JO115" s="48"/>
      <c r="JP115" s="48"/>
      <c r="JQ115" s="48"/>
      <c r="JR115" s="48"/>
      <c r="JS115" s="48"/>
      <c r="JT115" s="48"/>
      <c r="JU115" s="48"/>
      <c r="JV115" s="48"/>
      <c r="JW115" s="48"/>
      <c r="JX115" s="48"/>
      <c r="JY115" s="48"/>
      <c r="JZ115" s="48"/>
      <c r="KA115" s="48"/>
      <c r="KB115" s="48"/>
      <c r="KC115" s="48"/>
      <c r="KD115" s="48"/>
      <c r="KE115" s="48"/>
      <c r="KF115" s="48"/>
      <c r="KG115" s="48"/>
      <c r="KH115" s="48"/>
      <c r="KI115" s="48"/>
      <c r="KJ115" s="48"/>
      <c r="KK115" s="48"/>
      <c r="KL115" s="48"/>
      <c r="KM115" s="48"/>
      <c r="KN115" s="48"/>
    </row>
    <row r="116" spans="1:300" s="87" customFormat="1" ht="15" x14ac:dyDescent="0.25">
      <c r="A116" s="6"/>
      <c r="B116" s="7"/>
      <c r="C116" s="8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  <c r="IW116" s="6"/>
      <c r="IX116" s="6"/>
      <c r="IY116" s="6"/>
      <c r="IZ116" s="6"/>
      <c r="JA116" s="48"/>
      <c r="JB116" s="48"/>
      <c r="JC116" s="48"/>
      <c r="JD116" s="48"/>
      <c r="JE116" s="48"/>
      <c r="JF116" s="48"/>
      <c r="JG116" s="48"/>
      <c r="JH116" s="48"/>
      <c r="JI116" s="48"/>
      <c r="JJ116" s="48"/>
      <c r="JK116" s="48"/>
      <c r="JL116" s="48"/>
      <c r="JM116" s="48"/>
      <c r="JN116" s="48"/>
      <c r="JO116" s="48"/>
      <c r="JP116" s="48"/>
      <c r="JQ116" s="48"/>
      <c r="JR116" s="48"/>
      <c r="JS116" s="48"/>
      <c r="JT116" s="48"/>
      <c r="JU116" s="48"/>
      <c r="JV116" s="48"/>
      <c r="JW116" s="48"/>
      <c r="JX116" s="48"/>
      <c r="JY116" s="48"/>
      <c r="JZ116" s="48"/>
      <c r="KA116" s="48"/>
      <c r="KB116" s="48"/>
      <c r="KC116" s="48"/>
      <c r="KD116" s="48"/>
      <c r="KE116" s="48"/>
      <c r="KF116" s="48"/>
      <c r="KG116" s="48"/>
      <c r="KH116" s="48"/>
      <c r="KI116" s="48"/>
      <c r="KJ116" s="48"/>
      <c r="KK116" s="48"/>
      <c r="KL116" s="48"/>
      <c r="KM116" s="48"/>
      <c r="KN116" s="48"/>
    </row>
    <row r="117" spans="1:300" s="87" customFormat="1" ht="15" x14ac:dyDescent="0.25">
      <c r="A117" s="6"/>
      <c r="B117" s="7"/>
      <c r="C117" s="8"/>
      <c r="D117" s="9"/>
      <c r="E117" s="9"/>
      <c r="F117" s="9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  <c r="IW117" s="6"/>
      <c r="IX117" s="6"/>
      <c r="IY117" s="6"/>
      <c r="IZ117" s="6"/>
      <c r="JA117" s="48"/>
      <c r="JB117" s="48"/>
      <c r="JC117" s="48"/>
      <c r="JD117" s="48"/>
      <c r="JE117" s="48"/>
      <c r="JF117" s="48"/>
      <c r="JG117" s="48"/>
      <c r="JH117" s="48"/>
      <c r="JI117" s="48"/>
      <c r="JJ117" s="48"/>
      <c r="JK117" s="48"/>
      <c r="JL117" s="48"/>
      <c r="JM117" s="48"/>
      <c r="JN117" s="48"/>
      <c r="JO117" s="48"/>
      <c r="JP117" s="48"/>
      <c r="JQ117" s="48"/>
      <c r="JR117" s="48"/>
      <c r="JS117" s="48"/>
      <c r="JT117" s="48"/>
      <c r="JU117" s="48"/>
      <c r="JV117" s="48"/>
      <c r="JW117" s="48"/>
      <c r="JX117" s="48"/>
      <c r="JY117" s="48"/>
      <c r="JZ117" s="48"/>
      <c r="KA117" s="48"/>
      <c r="KB117" s="48"/>
      <c r="KC117" s="48"/>
      <c r="KD117" s="48"/>
      <c r="KE117" s="48"/>
      <c r="KF117" s="48"/>
      <c r="KG117" s="48"/>
      <c r="KH117" s="48"/>
      <c r="KI117" s="48"/>
      <c r="KJ117" s="48"/>
      <c r="KK117" s="48"/>
      <c r="KL117" s="48"/>
      <c r="KM117" s="48"/>
      <c r="KN117" s="48"/>
    </row>
    <row r="118" spans="1:300" x14ac:dyDescent="0.2">
      <c r="G118" s="105"/>
      <c r="H118" s="105"/>
      <c r="I118" s="105"/>
      <c r="J118" s="105"/>
      <c r="K118" s="105"/>
      <c r="L118" s="105"/>
      <c r="M118" s="105"/>
      <c r="N118" s="106"/>
      <c r="O118" s="106"/>
      <c r="P118" s="106"/>
      <c r="Q118" s="106"/>
      <c r="R118" s="106"/>
    </row>
    <row r="119" spans="1:300" x14ac:dyDescent="0.2">
      <c r="N119" s="107"/>
      <c r="O119" s="107"/>
      <c r="P119" s="107"/>
      <c r="Q119" s="107"/>
      <c r="R119" s="107"/>
    </row>
    <row r="123" spans="1:300" x14ac:dyDescent="0.2">
      <c r="JA123" s="48"/>
      <c r="JB123" s="48"/>
      <c r="JC123" s="48"/>
      <c r="JD123" s="48"/>
      <c r="JE123" s="48"/>
      <c r="JF123" s="48"/>
      <c r="JG123" s="48"/>
      <c r="JH123" s="48"/>
      <c r="JI123" s="48"/>
      <c r="JJ123" s="48"/>
      <c r="JK123" s="48"/>
      <c r="JL123" s="48"/>
      <c r="JM123" s="48"/>
      <c r="JN123" s="48"/>
      <c r="JO123" s="48"/>
      <c r="JP123" s="48"/>
      <c r="JQ123" s="48"/>
      <c r="JR123" s="48"/>
      <c r="JS123" s="48"/>
      <c r="JT123" s="48"/>
      <c r="JU123" s="48"/>
      <c r="JV123" s="48"/>
      <c r="JW123" s="48"/>
      <c r="JX123" s="48"/>
      <c r="JY123" s="48"/>
      <c r="JZ123" s="48"/>
      <c r="KA123" s="48"/>
      <c r="KB123" s="48"/>
      <c r="KC123" s="48"/>
      <c r="KD123" s="48"/>
      <c r="KE123" s="48"/>
      <c r="KF123" s="48"/>
      <c r="KG123" s="48"/>
      <c r="KH123" s="48"/>
      <c r="KI123" s="48"/>
      <c r="KJ123" s="48"/>
      <c r="KK123" s="48"/>
      <c r="KL123" s="48"/>
      <c r="KM123" s="48"/>
      <c r="KN123" s="48"/>
    </row>
    <row r="124" spans="1:300" s="75" customFormat="1" x14ac:dyDescent="0.2">
      <c r="A124" s="6"/>
      <c r="B124" s="7"/>
      <c r="C124" s="8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  <c r="IW124" s="6"/>
      <c r="IX124" s="6"/>
      <c r="IY124" s="6"/>
      <c r="IZ124" s="6"/>
      <c r="JA124" s="48"/>
      <c r="JB124" s="48"/>
      <c r="JC124" s="48"/>
      <c r="JD124" s="48"/>
      <c r="JE124" s="48"/>
      <c r="JF124" s="48"/>
      <c r="JG124" s="48"/>
      <c r="JH124" s="48"/>
      <c r="JI124" s="48"/>
      <c r="JJ124" s="48"/>
      <c r="JK124" s="48"/>
      <c r="JL124" s="48"/>
      <c r="JM124" s="48"/>
      <c r="JN124" s="48"/>
      <c r="JO124" s="48"/>
      <c r="JP124" s="48"/>
      <c r="JQ124" s="48"/>
      <c r="JR124" s="48"/>
      <c r="JS124" s="48"/>
      <c r="JT124" s="48"/>
      <c r="JU124" s="48"/>
      <c r="JV124" s="48"/>
      <c r="JW124" s="48"/>
      <c r="JX124" s="48"/>
      <c r="JY124" s="48"/>
      <c r="JZ124" s="48"/>
      <c r="KA124" s="48"/>
      <c r="KB124" s="48"/>
      <c r="KC124" s="48"/>
      <c r="KD124" s="48"/>
      <c r="KE124" s="48"/>
      <c r="KF124" s="48"/>
      <c r="KG124" s="48"/>
      <c r="KH124" s="48"/>
      <c r="KI124" s="48"/>
      <c r="KJ124" s="48"/>
      <c r="KK124" s="48"/>
      <c r="KL124" s="48"/>
      <c r="KM124" s="48"/>
      <c r="KN124" s="48"/>
    </row>
  </sheetData>
  <mergeCells count="7">
    <mergeCell ref="G7:Q7"/>
    <mergeCell ref="A9:Q9"/>
    <mergeCell ref="G1:Q1"/>
    <mergeCell ref="E2:Q2"/>
    <mergeCell ref="F3:Q3"/>
    <mergeCell ref="G5:Q5"/>
    <mergeCell ref="E6:Q6"/>
  </mergeCells>
  <pageMargins left="0.55138888888888904" right="0.165277777777778" top="0.59027777777777801" bottom="0.59027777777777801" header="0.511811023622047" footer="0.511811023622047"/>
  <pageSetup paperSize="9" scale="8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</vt:lpstr>
      <vt:lpstr>лист!Excel_BuiltIn__FilterDatabase</vt:lpstr>
      <vt:lpstr>лист!Print_Area_0_0</vt:lpstr>
      <vt:lpstr>лист!Print_Area_0_0_0</vt:lpstr>
      <vt:lpstr>лист!Область_печати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159</cp:revision>
  <cp:lastPrinted>2024-04-15T06:23:17Z</cp:lastPrinted>
  <dcterms:modified xsi:type="dcterms:W3CDTF">2024-04-15T06:24:07Z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